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scal\OneDrive\1. Projects\SalonTafel\"/>
    </mc:Choice>
  </mc:AlternateContent>
  <bookViews>
    <workbookView xWindow="0" yWindow="0" windowWidth="19200" windowHeight="8235"/>
  </bookViews>
  <sheets>
    <sheet name="Volledi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41" i="1"/>
  <c r="D40" i="1"/>
  <c r="D36" i="1"/>
  <c r="D27" i="1"/>
  <c r="D26" i="1"/>
  <c r="D25" i="1"/>
  <c r="D23" i="1"/>
  <c r="D19" i="1"/>
  <c r="D18" i="1"/>
  <c r="D17" i="1"/>
  <c r="E19" i="1"/>
  <c r="E18" i="1"/>
  <c r="E42" i="1"/>
  <c r="E41" i="1"/>
  <c r="E40" i="1"/>
  <c r="E27" i="1"/>
  <c r="E26" i="1"/>
  <c r="E25" i="1"/>
  <c r="E39" i="1"/>
  <c r="E38" i="1"/>
  <c r="E37" i="1"/>
  <c r="E24" i="1"/>
  <c r="E23" i="1"/>
  <c r="E22" i="1"/>
  <c r="D42" i="1"/>
  <c r="E34" i="1"/>
  <c r="D34" i="1"/>
  <c r="E33" i="1"/>
  <c r="D33" i="1"/>
  <c r="E32" i="1"/>
  <c r="D32" i="1"/>
  <c r="E31" i="1"/>
  <c r="D31" i="1"/>
  <c r="E30" i="1"/>
  <c r="D30" i="1"/>
  <c r="E29" i="1"/>
  <c r="D29" i="1"/>
  <c r="D22" i="1"/>
  <c r="E17" i="1"/>
  <c r="E16" i="1"/>
  <c r="D16" i="1"/>
  <c r="E15" i="1"/>
  <c r="D15" i="1"/>
  <c r="E14" i="1"/>
  <c r="D14" i="1"/>
  <c r="D35" i="1" l="1"/>
  <c r="D39" i="1"/>
  <c r="D38" i="1"/>
  <c r="D37" i="1"/>
  <c r="E36" i="1"/>
  <c r="E35" i="1"/>
  <c r="D21" i="1"/>
  <c r="D20" i="1"/>
  <c r="E21" i="1"/>
  <c r="E20" i="1"/>
  <c r="E12" i="1"/>
  <c r="D12" i="1"/>
  <c r="E11" i="1"/>
  <c r="D11" i="1"/>
  <c r="E10" i="1"/>
  <c r="D10" i="1"/>
  <c r="E9" i="1"/>
  <c r="D9" i="1"/>
  <c r="B5" i="1" l="1"/>
</calcChain>
</file>

<file path=xl/comments1.xml><?xml version="1.0" encoding="utf-8"?>
<comments xmlns="http://schemas.openxmlformats.org/spreadsheetml/2006/main">
  <authors>
    <author>Pascal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Enter lenght here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eg. How Thick is the Small part - same measure is used in 'legs' of the other parts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How thick are the Wenge strips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Enter Width here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How much space is there vertically between the parts, so they slide into each other without too much play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What size are the Wenge ribs to finish the plywood edges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Calculated Height - from Thickness and Clearance</t>
        </r>
      </text>
    </comment>
    <comment ref="F5" authorId="0" shapeId="0">
      <text>
        <r>
          <rPr>
            <b/>
            <sz val="9"/>
            <color indexed="81"/>
            <rFont val="Tahoma"/>
            <charset val="1"/>
          </rPr>
          <t>Thickness of the plywood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Should this part be exactly this size or slightly larger in order to trim the excess</t>
        </r>
      </text>
    </comment>
  </commentList>
</comments>
</file>

<file path=xl/sharedStrings.xml><?xml version="1.0" encoding="utf-8"?>
<sst xmlns="http://schemas.openxmlformats.org/spreadsheetml/2006/main" count="144" uniqueCount="65">
  <si>
    <t>material</t>
  </si>
  <si>
    <t>length [mm]</t>
  </si>
  <si>
    <t>width [mm]</t>
  </si>
  <si>
    <t>partname</t>
  </si>
  <si>
    <t>Plywood - Birch - 12 mm</t>
  </si>
  <si>
    <t>amount</t>
  </si>
  <si>
    <t>Small Part</t>
  </si>
  <si>
    <t>Middle Part</t>
  </si>
  <si>
    <t>Big Part</t>
  </si>
  <si>
    <t>Length [mm]</t>
  </si>
  <si>
    <t>Width [mm]</t>
  </si>
  <si>
    <t>Height [mm]</t>
  </si>
  <si>
    <t>exact</t>
  </si>
  <si>
    <t>trim</t>
  </si>
  <si>
    <t>Thickness [mm]</t>
  </si>
  <si>
    <t>partnumber</t>
  </si>
  <si>
    <t>top/bottom</t>
  </si>
  <si>
    <t>spacer</t>
  </si>
  <si>
    <t>long side</t>
  </si>
  <si>
    <t>short side</t>
  </si>
  <si>
    <t>Partlist Modular CoffeeTable</t>
  </si>
  <si>
    <t>Wenge 9.3 mm</t>
  </si>
  <si>
    <t>vertical side</t>
  </si>
  <si>
    <t>rib long</t>
  </si>
  <si>
    <t>rib short</t>
  </si>
  <si>
    <t>rib vertical</t>
  </si>
  <si>
    <t>middle top/bottom</t>
  </si>
  <si>
    <t>vertical inside short</t>
  </si>
  <si>
    <t>vertical inside long</t>
  </si>
  <si>
    <t>back long</t>
  </si>
  <si>
    <t>back short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</si>
  <si>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</si>
  <si>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</si>
  <si>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</si>
  <si>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</si>
  <si>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</si>
  <si>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</si>
  <si>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</si>
  <si>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</si>
  <si>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</si>
  <si>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</si>
  <si>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</si>
  <si>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</si>
  <si>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</si>
  <si>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</si>
  <si>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5L</t>
  </si>
  <si>
    <t>6L</t>
  </si>
  <si>
    <t>7L</t>
  </si>
  <si>
    <t>8L</t>
  </si>
  <si>
    <t>9L</t>
  </si>
  <si>
    <t>10L</t>
  </si>
  <si>
    <t>11L</t>
  </si>
  <si>
    <t>12L</t>
  </si>
  <si>
    <t>13L</t>
  </si>
  <si>
    <t>14L</t>
  </si>
  <si>
    <t>15L</t>
  </si>
  <si>
    <t>16L</t>
  </si>
  <si>
    <t>17L</t>
  </si>
  <si>
    <t>18L</t>
  </si>
  <si>
    <t>trim?</t>
  </si>
  <si>
    <t>Thickness Wenge [mm]</t>
  </si>
  <si>
    <t>Thickness Ribs [mm]</t>
  </si>
  <si>
    <t>Thickness Plywood [mm]</t>
  </si>
  <si>
    <t>Clearance vertical [mm]</t>
  </si>
  <si>
    <t>Resulting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</si>
</sst>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1" fillId="0" borderId="6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1" fillId="0" borderId="8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pane ySplit="7" topLeftCell="A16" activePane="bottomLeft" state="frozen"/>
      <selection pane="bottomLeft" sqref="A1:XFD1"/>
    </sheetView>
  </sheetViews>
  <sheetFormatPr defaultRowHeight="15" x14ac:dyDescent="0.25"/>
  <cols>
    <col min="1" max="1" width="16.85546875" customWidth="1"/>
    <col min="2" max="2" width="27.140625" bestFit="1" customWidth="1"/>
    <col min="3" max="3" width="13.85546875" customWidth="1"/>
    <col min="4" max="4" width="12" bestFit="1" customWidth="1"/>
    <col min="5" max="5" width="13.5703125" bestFit="1" customWidth="1"/>
    <col min="6" max="6" width="19.5703125" customWidth="1"/>
    <col min="7" max="7" width="12.140625" customWidth="1"/>
    <col min="8" max="8" width="9" bestFit="1" customWidth="1"/>
    <col min="9" max="9" width="2.5703125" customWidth="1"/>
  </cols>
  <sheetData>
    <row r="1" spans="1:9" ht="21.75" hidden="1" thickBot="1" x14ac:dyDescent="0.4">
      <c r="A1" s="30" t="s">
        <v>20</v>
      </c>
      <c r="B1" s="30"/>
      <c r="C1" s="30"/>
      <c r="D1" s="30"/>
      <c r="E1" s="30"/>
      <c r="F1" s="30"/>
      <c r="G1" s="30"/>
      <c r="H1" s="30"/>
      <c r="I1" s="3"/>
    </row>
    <row r="2" spans="1:9" s="4" customFormat="1" x14ac:dyDescent="0.25">
      <c r="A2" s="7" t="s">
        <v>64</v>
      </c>
      <c r="B2" s="7"/>
      <c r="C2" s="3"/>
      <c r="D2" s="3"/>
      <c r="E2" s="3"/>
      <c r="F2" s="3"/>
      <c r="G2" s="3"/>
      <c r="H2" s="3"/>
      <c r="I2" s="3"/>
    </row>
    <row r="3" spans="1:9" s="4" customFormat="1" x14ac:dyDescent="0.25">
      <c r="A3" s="8" t="s">
        <v>9</v>
      </c>
      <c r="B3" s="10">
        <v>700</v>
      </c>
      <c r="C3" s="11" t="s">
        <v>14</v>
      </c>
      <c r="D3" s="11"/>
      <c r="E3" s="10">
        <v>68</v>
      </c>
      <c r="F3" s="9" t="s">
        <v>60</v>
      </c>
      <c r="G3" s="9"/>
      <c r="H3" s="8">
        <v>9.3000000000000007</v>
      </c>
      <c r="I3" s="3"/>
    </row>
    <row r="4" spans="1:9" s="4" customFormat="1" x14ac:dyDescent="0.25">
      <c r="A4" s="8" t="s">
        <v>10</v>
      </c>
      <c r="B4" s="10">
        <v>500</v>
      </c>
      <c r="C4" s="11" t="s">
        <v>63</v>
      </c>
      <c r="D4" s="11"/>
      <c r="E4" s="8">
        <v>2</v>
      </c>
      <c r="F4" s="9" t="s">
        <v>61</v>
      </c>
      <c r="G4" s="9"/>
      <c r="H4" s="8">
        <v>8</v>
      </c>
      <c r="I4" s="3"/>
    </row>
    <row r="5" spans="1:9" s="4" customFormat="1" x14ac:dyDescent="0.25">
      <c r="A5" s="8" t="s">
        <v>11</v>
      </c>
      <c r="B5" s="8">
        <f>(5*$E$3)+(2*$E$4)</f>
        <v>344</v>
      </c>
      <c r="C5" s="11"/>
      <c r="D5" s="11"/>
      <c r="E5" s="8"/>
      <c r="F5" s="9" t="s">
        <v>62</v>
      </c>
      <c r="G5" s="9"/>
      <c r="H5" s="8">
        <v>12</v>
      </c>
      <c r="I5" s="3"/>
    </row>
    <row r="6" spans="1:9" s="4" customForma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x14ac:dyDescent="0.25">
      <c r="A7" s="5"/>
      <c r="B7" s="6" t="s">
        <v>0</v>
      </c>
      <c r="C7" s="6" t="s">
        <v>5</v>
      </c>
      <c r="D7" s="6" t="s">
        <v>1</v>
      </c>
      <c r="E7" s="6" t="s">
        <v>2</v>
      </c>
      <c r="F7" s="6" t="s">
        <v>3</v>
      </c>
      <c r="G7" s="6" t="s">
        <v>15</v>
      </c>
      <c r="H7" s="6" t="s">
        <v>59</v>
      </c>
      <c r="I7" s="1"/>
    </row>
    <row r="9" spans="1:9" x14ac:dyDescent="0.25">
      <c r="A9" s="12" t="s">
        <v>6</v>
      </c>
      <c r="B9" s="13" t="s">
        <v>4</v>
      </c>
      <c r="C9" s="13">
        <v>2</v>
      </c>
      <c r="D9" s="14">
        <f>$B$3-((2*$E$3)+(2*$H$3))</f>
        <v>545.4</v>
      </c>
      <c r="E9" s="14">
        <f>$B$4-((2*$E$3)+(2*$H$3))</f>
        <v>345.4</v>
      </c>
      <c r="F9" s="15" t="s">
        <v>16</v>
      </c>
      <c r="G9" s="26">
        <v>1</v>
      </c>
      <c r="H9" s="16" t="s">
        <v>12</v>
      </c>
    </row>
    <row r="10" spans="1:9" x14ac:dyDescent="0.25">
      <c r="A10" s="17"/>
      <c r="B10" s="18" t="s">
        <v>4</v>
      </c>
      <c r="C10" s="18">
        <v>2</v>
      </c>
      <c r="D10" s="19">
        <f>$B$4-((2*$E$3)+(2*$H$3))</f>
        <v>345.4</v>
      </c>
      <c r="E10" s="19">
        <f>$E$3-(2*$H$5)</f>
        <v>44</v>
      </c>
      <c r="F10" s="20" t="s">
        <v>17</v>
      </c>
      <c r="G10" s="27">
        <v>2</v>
      </c>
      <c r="H10" s="21" t="s">
        <v>12</v>
      </c>
    </row>
    <row r="11" spans="1:9" x14ac:dyDescent="0.25">
      <c r="A11" s="17"/>
      <c r="B11" s="18" t="s">
        <v>21</v>
      </c>
      <c r="C11" s="18">
        <v>2</v>
      </c>
      <c r="D11" s="19">
        <f>$B$3-((2*$E$3)+$H$3)</f>
        <v>554.70000000000005</v>
      </c>
      <c r="E11" s="19">
        <f>$E$3</f>
        <v>68</v>
      </c>
      <c r="F11" s="18" t="s">
        <v>18</v>
      </c>
      <c r="G11" s="27">
        <v>3</v>
      </c>
      <c r="H11" s="21" t="s">
        <v>13</v>
      </c>
    </row>
    <row r="12" spans="1:9" x14ac:dyDescent="0.25">
      <c r="A12" s="22"/>
      <c r="B12" s="23" t="s">
        <v>21</v>
      </c>
      <c r="C12" s="23">
        <v>2</v>
      </c>
      <c r="D12" s="24">
        <f>$B$4-((2*$E$3)+$H$3)</f>
        <v>354.7</v>
      </c>
      <c r="E12" s="24">
        <f>$E$3</f>
        <v>68</v>
      </c>
      <c r="F12" s="23" t="s">
        <v>19</v>
      </c>
      <c r="G12" s="28">
        <v>4</v>
      </c>
      <c r="H12" s="25" t="s">
        <v>13</v>
      </c>
    </row>
    <row r="13" spans="1:9" x14ac:dyDescent="0.25">
      <c r="D13" s="1"/>
      <c r="E13" s="1"/>
      <c r="G13" s="29"/>
      <c r="H13" s="2"/>
    </row>
    <row r="14" spans="1:9" x14ac:dyDescent="0.25">
      <c r="A14" s="12" t="s">
        <v>7</v>
      </c>
      <c r="B14" s="13" t="s">
        <v>4</v>
      </c>
      <c r="C14" s="13">
        <v>2</v>
      </c>
      <c r="D14" s="14">
        <f>$B$3-($E$3+$H$3+$H$4)</f>
        <v>614.70000000000005</v>
      </c>
      <c r="E14" s="14">
        <f>$B$4-($E$3+$H$3+$H$4)</f>
        <v>414.7</v>
      </c>
      <c r="F14" s="15" t="s">
        <v>16</v>
      </c>
      <c r="G14" s="26" t="s">
        <v>31</v>
      </c>
      <c r="H14" s="16" t="s">
        <v>12</v>
      </c>
    </row>
    <row r="15" spans="1:9" x14ac:dyDescent="0.25">
      <c r="A15" s="17"/>
      <c r="B15" s="18" t="s">
        <v>4</v>
      </c>
      <c r="C15" s="18">
        <v>2</v>
      </c>
      <c r="D15" s="19">
        <f>$B$3-($E$3+$H$3+$H$5)</f>
        <v>610.70000000000005</v>
      </c>
      <c r="E15" s="19">
        <f>$B$4-($E$3+$H$3+$H$5)</f>
        <v>410.7</v>
      </c>
      <c r="F15" s="18" t="s">
        <v>26</v>
      </c>
      <c r="G15" s="27" t="s">
        <v>32</v>
      </c>
      <c r="H15" s="21" t="s">
        <v>12</v>
      </c>
    </row>
    <row r="16" spans="1:9" x14ac:dyDescent="0.25">
      <c r="A16" s="17"/>
      <c r="B16" s="18" t="s">
        <v>4</v>
      </c>
      <c r="C16" s="18">
        <v>1</v>
      </c>
      <c r="D16" s="19">
        <f>$B$4-($E$3+$H$3+$H$5)</f>
        <v>410.7</v>
      </c>
      <c r="E16" s="19">
        <f>$E$3+$E$4</f>
        <v>70</v>
      </c>
      <c r="F16" s="18" t="s">
        <v>27</v>
      </c>
      <c r="G16" s="27" t="s">
        <v>33</v>
      </c>
      <c r="H16" s="21" t="s">
        <v>12</v>
      </c>
    </row>
    <row r="17" spans="1:9" x14ac:dyDescent="0.25">
      <c r="A17" s="17"/>
      <c r="B17" s="18" t="s">
        <v>4</v>
      </c>
      <c r="C17" s="18">
        <v>1</v>
      </c>
      <c r="D17" s="19">
        <f>$B$3-((2*$E$3)+$H$3)</f>
        <v>554.70000000000005</v>
      </c>
      <c r="E17" s="19">
        <f>$E$3+$E$4</f>
        <v>70</v>
      </c>
      <c r="F17" s="18" t="s">
        <v>28</v>
      </c>
      <c r="G17" s="27" t="s">
        <v>34</v>
      </c>
      <c r="H17" s="21" t="s">
        <v>12</v>
      </c>
    </row>
    <row r="18" spans="1:9" x14ac:dyDescent="0.25">
      <c r="A18" s="17"/>
      <c r="B18" s="18" t="s">
        <v>4</v>
      </c>
      <c r="C18" s="18">
        <v>1</v>
      </c>
      <c r="D18" s="19">
        <f>$B$3-($E$3+$H$3+$H$4)</f>
        <v>614.70000000000005</v>
      </c>
      <c r="E18" s="19">
        <f>(3*$E$3)+$E$4-(2*$H$4)</f>
        <v>190</v>
      </c>
      <c r="F18" s="18" t="s">
        <v>29</v>
      </c>
      <c r="G18" s="27" t="s">
        <v>35</v>
      </c>
      <c r="H18" s="21" t="s">
        <v>12</v>
      </c>
    </row>
    <row r="19" spans="1:9" x14ac:dyDescent="0.25">
      <c r="A19" s="17"/>
      <c r="B19" s="18" t="s">
        <v>4</v>
      </c>
      <c r="C19" s="18">
        <v>1</v>
      </c>
      <c r="D19" s="19">
        <f>$B$4-($E$3+$H$3+$H$4)</f>
        <v>414.7</v>
      </c>
      <c r="E19" s="19">
        <f>(3*$E$3)+$E$4-(2*$H$4)</f>
        <v>190</v>
      </c>
      <c r="F19" s="18" t="s">
        <v>30</v>
      </c>
      <c r="G19" s="27" t="s">
        <v>36</v>
      </c>
      <c r="H19" s="21" t="s">
        <v>12</v>
      </c>
    </row>
    <row r="20" spans="1:9" x14ac:dyDescent="0.25">
      <c r="A20" s="17"/>
      <c r="B20" s="18" t="s">
        <v>4</v>
      </c>
      <c r="C20" s="18">
        <v>4</v>
      </c>
      <c r="D20" s="19">
        <f>$E$3+$E$4</f>
        <v>70</v>
      </c>
      <c r="E20" s="19">
        <f>$E$3-(2*$H$5)</f>
        <v>44</v>
      </c>
      <c r="F20" s="20" t="s">
        <v>17</v>
      </c>
      <c r="G20" s="27" t="s">
        <v>37</v>
      </c>
      <c r="H20" s="21" t="s">
        <v>12</v>
      </c>
    </row>
    <row r="21" spans="1:9" x14ac:dyDescent="0.25">
      <c r="A21" s="17"/>
      <c r="B21" s="18" t="s">
        <v>4</v>
      </c>
      <c r="C21" s="18">
        <v>4</v>
      </c>
      <c r="D21" s="19">
        <f>$B$4-($E$3+$H$3+$H$5)</f>
        <v>410.7</v>
      </c>
      <c r="E21" s="19">
        <f>$E$3-(2*$H$5)</f>
        <v>44</v>
      </c>
      <c r="F21" s="20" t="s">
        <v>17</v>
      </c>
      <c r="G21" s="27" t="s">
        <v>38</v>
      </c>
      <c r="H21" s="21" t="s">
        <v>12</v>
      </c>
    </row>
    <row r="22" spans="1:9" x14ac:dyDescent="0.25">
      <c r="A22" s="17"/>
      <c r="B22" s="18" t="s">
        <v>21</v>
      </c>
      <c r="C22" s="18">
        <v>2</v>
      </c>
      <c r="D22" s="19">
        <f>$B$3-($E$3)</f>
        <v>632</v>
      </c>
      <c r="E22" s="19">
        <f>$E$3</f>
        <v>68</v>
      </c>
      <c r="F22" s="18" t="s">
        <v>18</v>
      </c>
      <c r="G22" s="27" t="s">
        <v>39</v>
      </c>
      <c r="H22" s="21" t="s">
        <v>13</v>
      </c>
    </row>
    <row r="23" spans="1:9" x14ac:dyDescent="0.25">
      <c r="A23" s="17"/>
      <c r="B23" s="18" t="s">
        <v>21</v>
      </c>
      <c r="C23" s="18">
        <v>2</v>
      </c>
      <c r="D23" s="19">
        <f>$B$4-($E$3+$H$3)</f>
        <v>422.7</v>
      </c>
      <c r="E23" s="19">
        <f>$E$3</f>
        <v>68</v>
      </c>
      <c r="F23" s="18" t="s">
        <v>19</v>
      </c>
      <c r="G23" s="27" t="s">
        <v>40</v>
      </c>
      <c r="H23" s="21" t="s">
        <v>13</v>
      </c>
    </row>
    <row r="24" spans="1:9" x14ac:dyDescent="0.25">
      <c r="A24" s="17"/>
      <c r="B24" s="18" t="s">
        <v>21</v>
      </c>
      <c r="C24" s="18">
        <v>2</v>
      </c>
      <c r="D24" s="19">
        <f>$E$3+$E$4</f>
        <v>70</v>
      </c>
      <c r="E24" s="19">
        <f>$E$3</f>
        <v>68</v>
      </c>
      <c r="F24" s="18" t="s">
        <v>22</v>
      </c>
      <c r="G24" s="27" t="s">
        <v>41</v>
      </c>
      <c r="H24" s="21" t="s">
        <v>13</v>
      </c>
    </row>
    <row r="25" spans="1:9" x14ac:dyDescent="0.25">
      <c r="A25" s="17"/>
      <c r="B25" s="18" t="s">
        <v>21</v>
      </c>
      <c r="C25" s="18">
        <v>2</v>
      </c>
      <c r="D25" s="19">
        <f>$B$3-($E$3+$H$3)</f>
        <v>622.70000000000005</v>
      </c>
      <c r="E25" s="19">
        <f>$H$4</f>
        <v>8</v>
      </c>
      <c r="F25" s="18" t="s">
        <v>23</v>
      </c>
      <c r="G25" s="27" t="s">
        <v>42</v>
      </c>
      <c r="H25" s="21" t="s">
        <v>13</v>
      </c>
      <c r="I25" s="2"/>
    </row>
    <row r="26" spans="1:9" x14ac:dyDescent="0.25">
      <c r="A26" s="17"/>
      <c r="B26" s="18" t="s">
        <v>21</v>
      </c>
      <c r="C26" s="18">
        <v>2</v>
      </c>
      <c r="D26" s="19">
        <f>$B$4-($E$3+$H$3+$H$4)</f>
        <v>414.7</v>
      </c>
      <c r="E26" s="19">
        <f>$H$4</f>
        <v>8</v>
      </c>
      <c r="F26" s="18" t="s">
        <v>24</v>
      </c>
      <c r="G26" s="27" t="s">
        <v>43</v>
      </c>
      <c r="H26" s="21" t="s">
        <v>13</v>
      </c>
      <c r="I26" s="2"/>
    </row>
    <row r="27" spans="1:9" x14ac:dyDescent="0.25">
      <c r="A27" s="22"/>
      <c r="B27" s="23" t="s">
        <v>21</v>
      </c>
      <c r="C27" s="23">
        <v>1</v>
      </c>
      <c r="D27" s="24">
        <f>(3*$E$3)+$E$4-(2*$H$4)</f>
        <v>190</v>
      </c>
      <c r="E27" s="24">
        <f>$H$4</f>
        <v>8</v>
      </c>
      <c r="F27" s="23" t="s">
        <v>25</v>
      </c>
      <c r="G27" s="28" t="s">
        <v>44</v>
      </c>
      <c r="H27" s="25" t="s">
        <v>13</v>
      </c>
      <c r="I27" s="2"/>
    </row>
    <row r="28" spans="1:9" x14ac:dyDescent="0.25">
      <c r="D28" s="1"/>
      <c r="E28" s="1"/>
      <c r="G28" s="29"/>
      <c r="H28" s="2"/>
    </row>
    <row r="29" spans="1:9" x14ac:dyDescent="0.25">
      <c r="A29" s="12" t="s">
        <v>8</v>
      </c>
      <c r="B29" s="13" t="s">
        <v>4</v>
      </c>
      <c r="C29" s="13">
        <v>2</v>
      </c>
      <c r="D29" s="14">
        <f>$B$3-($H$3+$H$4)</f>
        <v>682.7</v>
      </c>
      <c r="E29" s="14">
        <f>$B$4-($H$3+$H$4)</f>
        <v>482.7</v>
      </c>
      <c r="F29" s="15" t="s">
        <v>16</v>
      </c>
      <c r="G29" s="26" t="s">
        <v>45</v>
      </c>
      <c r="H29" s="16" t="s">
        <v>12</v>
      </c>
    </row>
    <row r="30" spans="1:9" x14ac:dyDescent="0.25">
      <c r="A30" s="17"/>
      <c r="B30" s="18" t="s">
        <v>4</v>
      </c>
      <c r="C30" s="18">
        <v>2</v>
      </c>
      <c r="D30" s="19">
        <f>$B$3-($H$3+$H$5)</f>
        <v>678.7</v>
      </c>
      <c r="E30" s="19">
        <f>$B$4-($H$3+$H$5)</f>
        <v>478.7</v>
      </c>
      <c r="F30" s="18" t="s">
        <v>26</v>
      </c>
      <c r="G30" s="27" t="s">
        <v>46</v>
      </c>
      <c r="H30" s="21" t="s">
        <v>12</v>
      </c>
    </row>
    <row r="31" spans="1:9" x14ac:dyDescent="0.25">
      <c r="A31" s="17"/>
      <c r="B31" s="18" t="s">
        <v>4</v>
      </c>
      <c r="C31" s="18">
        <v>1</v>
      </c>
      <c r="D31" s="19">
        <f>$B$4-($H$3+$H$5)</f>
        <v>478.7</v>
      </c>
      <c r="E31" s="19">
        <f>(3*$E$3)+(2*$E$4)</f>
        <v>208</v>
      </c>
      <c r="F31" s="18" t="s">
        <v>27</v>
      </c>
      <c r="G31" s="27" t="s">
        <v>47</v>
      </c>
      <c r="H31" s="21" t="s">
        <v>12</v>
      </c>
    </row>
    <row r="32" spans="1:9" x14ac:dyDescent="0.25">
      <c r="A32" s="17"/>
      <c r="B32" s="18" t="s">
        <v>4</v>
      </c>
      <c r="C32" s="18">
        <v>1</v>
      </c>
      <c r="D32" s="19">
        <f>$B$3-($H$3+$E$3)</f>
        <v>622.70000000000005</v>
      </c>
      <c r="E32" s="19">
        <f>(3*$E$3)+(2*$E$4)</f>
        <v>208</v>
      </c>
      <c r="F32" s="18" t="s">
        <v>28</v>
      </c>
      <c r="G32" s="27" t="s">
        <v>48</v>
      </c>
      <c r="H32" s="21" t="s">
        <v>12</v>
      </c>
    </row>
    <row r="33" spans="1:9" x14ac:dyDescent="0.25">
      <c r="A33" s="17"/>
      <c r="B33" s="18" t="s">
        <v>4</v>
      </c>
      <c r="C33" s="18">
        <v>1</v>
      </c>
      <c r="D33" s="19">
        <f>$B$3-($H$3+$H$4)</f>
        <v>682.7</v>
      </c>
      <c r="E33" s="19">
        <f>(5*$E$3)+(2*$E$4)-(2*$H$4)</f>
        <v>328</v>
      </c>
      <c r="F33" s="18" t="s">
        <v>29</v>
      </c>
      <c r="G33" s="27" t="s">
        <v>49</v>
      </c>
      <c r="H33" s="21" t="s">
        <v>12</v>
      </c>
    </row>
    <row r="34" spans="1:9" x14ac:dyDescent="0.25">
      <c r="A34" s="17"/>
      <c r="B34" s="18" t="s">
        <v>4</v>
      </c>
      <c r="C34" s="18">
        <v>1</v>
      </c>
      <c r="D34" s="19">
        <f>$B$4-($H$3+$H$4)</f>
        <v>482.7</v>
      </c>
      <c r="E34" s="19">
        <f>(5*$E$3)+(2*$E$4)-(2*$H$4)</f>
        <v>328</v>
      </c>
      <c r="F34" s="18" t="s">
        <v>30</v>
      </c>
      <c r="G34" s="27" t="s">
        <v>50</v>
      </c>
      <c r="H34" s="21" t="s">
        <v>12</v>
      </c>
    </row>
    <row r="35" spans="1:9" x14ac:dyDescent="0.25">
      <c r="A35" s="17"/>
      <c r="B35" s="18" t="s">
        <v>4</v>
      </c>
      <c r="C35" s="18">
        <v>4</v>
      </c>
      <c r="D35" s="19">
        <f>(3*$E$3)+(2*$E$4)</f>
        <v>208</v>
      </c>
      <c r="E35" s="19">
        <f>$E$3-(2*$H$5)</f>
        <v>44</v>
      </c>
      <c r="F35" s="20" t="s">
        <v>17</v>
      </c>
      <c r="G35" s="27" t="s">
        <v>51</v>
      </c>
      <c r="H35" s="21" t="s">
        <v>12</v>
      </c>
    </row>
    <row r="36" spans="1:9" x14ac:dyDescent="0.25">
      <c r="A36" s="17"/>
      <c r="B36" s="18" t="s">
        <v>4</v>
      </c>
      <c r="C36" s="18">
        <v>4</v>
      </c>
      <c r="D36" s="19">
        <f>$B$4-($H$3+$H$5)</f>
        <v>478.7</v>
      </c>
      <c r="E36" s="19">
        <f>$E$3-(2*$H$5)</f>
        <v>44</v>
      </c>
      <c r="F36" s="20" t="s">
        <v>17</v>
      </c>
      <c r="G36" s="27" t="s">
        <v>52</v>
      </c>
      <c r="H36" s="21" t="s">
        <v>12</v>
      </c>
    </row>
    <row r="37" spans="1:9" x14ac:dyDescent="0.25">
      <c r="A37" s="17"/>
      <c r="B37" s="18" t="s">
        <v>21</v>
      </c>
      <c r="C37" s="18">
        <v>2</v>
      </c>
      <c r="D37" s="19">
        <f>$B$3</f>
        <v>700</v>
      </c>
      <c r="E37" s="19">
        <f>$E$3</f>
        <v>68</v>
      </c>
      <c r="F37" s="18" t="s">
        <v>18</v>
      </c>
      <c r="G37" s="27" t="s">
        <v>53</v>
      </c>
      <c r="H37" s="21" t="s">
        <v>13</v>
      </c>
    </row>
    <row r="38" spans="1:9" x14ac:dyDescent="0.25">
      <c r="A38" s="17"/>
      <c r="B38" s="18" t="s">
        <v>21</v>
      </c>
      <c r="C38" s="18">
        <v>2</v>
      </c>
      <c r="D38" s="19">
        <f>$B$4-($H$3)</f>
        <v>490.7</v>
      </c>
      <c r="E38" s="19">
        <f>$E$3</f>
        <v>68</v>
      </c>
      <c r="F38" s="18" t="s">
        <v>19</v>
      </c>
      <c r="G38" s="27" t="s">
        <v>54</v>
      </c>
      <c r="H38" s="21" t="s">
        <v>13</v>
      </c>
    </row>
    <row r="39" spans="1:9" x14ac:dyDescent="0.25">
      <c r="A39" s="17"/>
      <c r="B39" s="18" t="s">
        <v>21</v>
      </c>
      <c r="C39" s="18">
        <v>2</v>
      </c>
      <c r="D39" s="19">
        <f>(3*$E$3)+(2*$E$4)</f>
        <v>208</v>
      </c>
      <c r="E39" s="19">
        <f>$E$3</f>
        <v>68</v>
      </c>
      <c r="F39" s="18" t="s">
        <v>22</v>
      </c>
      <c r="G39" s="27" t="s">
        <v>55</v>
      </c>
      <c r="H39" s="21" t="s">
        <v>13</v>
      </c>
    </row>
    <row r="40" spans="1:9" x14ac:dyDescent="0.25">
      <c r="A40" s="17"/>
      <c r="B40" s="18" t="s">
        <v>21</v>
      </c>
      <c r="C40" s="18">
        <v>2</v>
      </c>
      <c r="D40" s="19">
        <f>$B$3-$H$3</f>
        <v>690.7</v>
      </c>
      <c r="E40" s="19">
        <f>$H$4</f>
        <v>8</v>
      </c>
      <c r="F40" s="18" t="s">
        <v>23</v>
      </c>
      <c r="G40" s="27" t="s">
        <v>56</v>
      </c>
      <c r="H40" s="21" t="s">
        <v>13</v>
      </c>
      <c r="I40" s="2"/>
    </row>
    <row r="41" spans="1:9" x14ac:dyDescent="0.25">
      <c r="A41" s="17"/>
      <c r="B41" s="18" t="s">
        <v>21</v>
      </c>
      <c r="C41" s="18">
        <v>2</v>
      </c>
      <c r="D41" s="19">
        <f>$B$4-($H$3+$H$4)</f>
        <v>482.7</v>
      </c>
      <c r="E41" s="19">
        <f>$H$4</f>
        <v>8</v>
      </c>
      <c r="F41" s="18" t="s">
        <v>24</v>
      </c>
      <c r="G41" s="27" t="s">
        <v>57</v>
      </c>
      <c r="H41" s="21" t="s">
        <v>13</v>
      </c>
      <c r="I41" s="2"/>
    </row>
    <row r="42" spans="1:9" x14ac:dyDescent="0.25">
      <c r="A42" s="22"/>
      <c r="B42" s="23" t="s">
        <v>21</v>
      </c>
      <c r="C42" s="23">
        <v>1</v>
      </c>
      <c r="D42" s="24">
        <f>(5*$E$3)+(2*$E$4)-(2*$H$4)</f>
        <v>328</v>
      </c>
      <c r="E42" s="24">
        <f>$H$4</f>
        <v>8</v>
      </c>
      <c r="F42" s="23" t="s">
        <v>25</v>
      </c>
      <c r="G42" s="28" t="s">
        <v>58</v>
      </c>
      <c r="H42" s="25" t="s">
        <v>13</v>
      </c>
      <c r="I42" s="2"/>
    </row>
  </sheetData>
  <mergeCells count="7">
    <mergeCell ref="A9:A12"/>
    <mergeCell ref="A14:A27"/>
    <mergeCell ref="A29:A42"/>
    <mergeCell ref="A1:H1"/>
    <mergeCell ref="C3:D3"/>
    <mergeCell ref="C4:D4"/>
    <mergeCell ref="C5:D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Volledig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cp:lastPrinted>2015-08-13T19:07:24Z</cp:lastPrinted>
  <dcterms:created xsi:type="dcterms:W3CDTF">2015-08-07T15:20:05Z</dcterms:created>
  <dcterms:modified xsi:type="dcterms:W3CDTF">2015-10-21T11:04:32Z</dcterms:modified>
</cp:coreProperties>
</file>