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1"/>
  </bookViews>
  <sheets>
    <sheet name="Graph" sheetId="1" r:id="rId1"/>
    <sheet name="Driving_Control" sheetId="2" r:id="rId2"/>
    <sheet name="TR" sheetId="3" r:id="rId3"/>
    <sheet name="Table" sheetId="4" r:id="rId4"/>
    <sheet name="toProce55ing" sheetId="5" r:id="rId5"/>
  </sheets>
  <externalReferences>
    <externalReference r:id="rId8"/>
  </externalReferences>
  <definedNames>
    <definedName name="chnl">'[1]Macro'!#REF!</definedName>
  </definedNames>
  <calcPr fullCalcOnLoad="1"/>
</workbook>
</file>

<file path=xl/sharedStrings.xml><?xml version="1.0" encoding="utf-8"?>
<sst xmlns="http://schemas.openxmlformats.org/spreadsheetml/2006/main" count="270" uniqueCount="132">
  <si>
    <t>ia</t>
  </si>
  <si>
    <t>num1</t>
  </si>
  <si>
    <t>count</t>
  </si>
  <si>
    <t>angle1</t>
  </si>
  <si>
    <t>angle2</t>
  </si>
  <si>
    <t>steval</t>
  </si>
  <si>
    <t>velval</t>
  </si>
  <si>
    <t>fr</t>
  </si>
  <si>
    <t>'F'</t>
  </si>
  <si>
    <r>
      <t>走行制御</t>
    </r>
    <r>
      <rPr>
        <b/>
        <sz val="10"/>
        <rFont val="Arial Narrow"/>
        <family val="2"/>
      </rPr>
      <t>(</t>
    </r>
    <r>
      <rPr>
        <b/>
        <sz val="10"/>
        <rFont val="ＭＳ Ｐゴシック"/>
        <family val="3"/>
      </rPr>
      <t>前進のみ</t>
    </r>
    <r>
      <rPr>
        <b/>
        <sz val="10"/>
        <rFont val="Arial Narrow"/>
        <family val="2"/>
      </rPr>
      <t>)</t>
    </r>
  </si>
  <si>
    <t>前輪タイヤの回転数</t>
  </si>
  <si>
    <t>N</t>
  </si>
  <si>
    <t>(rpm)</t>
  </si>
  <si>
    <t>前輪タイヤの直径</t>
  </si>
  <si>
    <t>D</t>
  </si>
  <si>
    <t>(mm)</t>
  </si>
  <si>
    <t>前輪と後輪の間隔</t>
  </si>
  <si>
    <t>l</t>
  </si>
  <si>
    <t>(mm)</t>
  </si>
  <si>
    <t>前輪タイヤの中心間隔</t>
  </si>
  <si>
    <t>w</t>
  </si>
  <si>
    <t>(mm)</t>
  </si>
  <si>
    <t>最大舵角度</t>
  </si>
  <si>
    <r>
      <t>γ</t>
    </r>
    <r>
      <rPr>
        <vertAlign val="subscript"/>
        <sz val="10"/>
        <rFont val="Arial Narrow"/>
        <family val="2"/>
      </rPr>
      <t>Rmax</t>
    </r>
  </si>
  <si>
    <t>(deg)</t>
  </si>
  <si>
    <t>R</t>
  </si>
  <si>
    <r>
      <t>γ</t>
    </r>
    <r>
      <rPr>
        <vertAlign val="subscript"/>
        <sz val="10"/>
        <rFont val="Arial Narrow"/>
        <family val="2"/>
      </rPr>
      <t>Lmax</t>
    </r>
  </si>
  <si>
    <t>L</t>
  </si>
  <si>
    <t>走行単位時間</t>
  </si>
  <si>
    <r>
      <t>⊿</t>
    </r>
    <r>
      <rPr>
        <sz val="10"/>
        <rFont val="Arial Narrow"/>
        <family val="2"/>
      </rPr>
      <t>t</t>
    </r>
  </si>
  <si>
    <t>(sec)</t>
  </si>
  <si>
    <t>旋回移動距離</t>
  </si>
  <si>
    <r>
      <t>⊿</t>
    </r>
    <r>
      <rPr>
        <sz val="10"/>
        <rFont val="Arial Narrow"/>
        <family val="2"/>
      </rPr>
      <t>l</t>
    </r>
    <r>
      <rPr>
        <sz val="10"/>
        <rFont val="ＭＳ Ｐゴシック"/>
        <family val="3"/>
      </rPr>
      <t>⌒</t>
    </r>
  </si>
  <si>
    <r>
      <t>RC</t>
    </r>
    <r>
      <rPr>
        <sz val="10"/>
        <rFont val="ＭＳ Ｐゴシック"/>
        <family val="3"/>
      </rPr>
      <t xml:space="preserve">カーの向いている方向
</t>
    </r>
    <r>
      <rPr>
        <sz val="10"/>
        <rFont val="Arial Narrow"/>
        <family val="2"/>
      </rPr>
      <t>(X</t>
    </r>
    <r>
      <rPr>
        <sz val="10"/>
        <rFont val="ＭＳ Ｐゴシック"/>
        <family val="3"/>
      </rPr>
      <t>軸に対して</t>
    </r>
    <r>
      <rPr>
        <sz val="10"/>
        <rFont val="Arial Narrow"/>
        <family val="2"/>
      </rPr>
      <t>)</t>
    </r>
  </si>
  <si>
    <r>
      <t>θ</t>
    </r>
    <r>
      <rPr>
        <vertAlign val="subscript"/>
        <sz val="10"/>
        <rFont val="Arial Narrow"/>
        <family val="2"/>
      </rPr>
      <t>0</t>
    </r>
  </si>
  <si>
    <t>(deg)</t>
  </si>
  <si>
    <t>(rad)</t>
  </si>
  <si>
    <r>
      <t>RC</t>
    </r>
    <r>
      <rPr>
        <sz val="10"/>
        <rFont val="ＭＳ Ｐゴシック"/>
        <family val="3"/>
      </rPr>
      <t>カー位置</t>
    </r>
    <r>
      <rPr>
        <sz val="10"/>
        <rFont val="Arial Narrow"/>
        <family val="2"/>
      </rPr>
      <t>(G)</t>
    </r>
  </si>
  <si>
    <t>x</t>
  </si>
  <si>
    <t>(m)</t>
  </si>
  <si>
    <t>y</t>
  </si>
  <si>
    <t>θ</t>
  </si>
  <si>
    <t>FG</t>
  </si>
  <si>
    <t>(m)</t>
  </si>
  <si>
    <r>
      <t>RC</t>
    </r>
    <r>
      <rPr>
        <sz val="10"/>
        <rFont val="ＭＳ Ｐゴシック"/>
        <family val="3"/>
      </rPr>
      <t>カー位置</t>
    </r>
    <r>
      <rPr>
        <sz val="10"/>
        <rFont val="Arial Narrow"/>
        <family val="2"/>
      </rPr>
      <t xml:space="preserve"> (F)</t>
    </r>
  </si>
  <si>
    <r>
      <t>最大操舵角度</t>
    </r>
    <r>
      <rPr>
        <sz val="10"/>
        <rFont val="Arial Narrow"/>
        <family val="2"/>
      </rPr>
      <t xml:space="preserve"> R</t>
    </r>
  </si>
  <si>
    <r>
      <t>γ</t>
    </r>
    <r>
      <rPr>
        <vertAlign val="subscript"/>
        <sz val="10"/>
        <rFont val="Arial Narrow"/>
        <family val="2"/>
      </rPr>
      <t>Rmax</t>
    </r>
  </si>
  <si>
    <t>(deg)</t>
  </si>
  <si>
    <t>(rad)</t>
  </si>
  <si>
    <r>
      <t>最大操舵角度</t>
    </r>
    <r>
      <rPr>
        <sz val="10"/>
        <rFont val="Arial Narrow"/>
        <family val="2"/>
      </rPr>
      <t xml:space="preserve"> L</t>
    </r>
  </si>
  <si>
    <r>
      <t>γ</t>
    </r>
    <r>
      <rPr>
        <vertAlign val="subscript"/>
        <sz val="10"/>
        <rFont val="Arial Narrow"/>
        <family val="2"/>
      </rPr>
      <t>Lmax</t>
    </r>
  </si>
  <si>
    <t>steval0</t>
  </si>
  <si>
    <t>L+1 / R-1</t>
  </si>
  <si>
    <r>
      <t>操舵角度</t>
    </r>
    <r>
      <rPr>
        <sz val="10"/>
        <rFont val="Arial Narrow"/>
        <family val="2"/>
      </rPr>
      <t xml:space="preserve"> hlookup γ</t>
    </r>
  </si>
  <si>
    <t>γ</t>
  </si>
  <si>
    <t>(deg)</t>
  </si>
  <si>
    <t>(rad)</t>
  </si>
  <si>
    <r>
      <t>前進</t>
    </r>
    <r>
      <rPr>
        <sz val="10"/>
        <rFont val="Arial Narrow"/>
        <family val="2"/>
      </rPr>
      <t xml:space="preserve"> or </t>
    </r>
    <r>
      <rPr>
        <sz val="10"/>
        <rFont val="ＭＳ Ｐゴシック"/>
        <family val="3"/>
      </rPr>
      <t>後進</t>
    </r>
    <r>
      <rPr>
        <sz val="10"/>
        <rFont val="Arial Narrow"/>
        <family val="2"/>
      </rPr>
      <t xml:space="preserve"> F+ / R-</t>
    </r>
  </si>
  <si>
    <r>
      <t>旋回半径</t>
    </r>
    <r>
      <rPr>
        <sz val="10"/>
        <rFont val="Arial Narrow"/>
        <family val="2"/>
      </rPr>
      <t xml:space="preserve"> (</t>
    </r>
    <r>
      <rPr>
        <sz val="10"/>
        <rFont val="ＭＳ Ｐゴシック"/>
        <family val="3"/>
      </rPr>
      <t>タイヤ中心線</t>
    </r>
    <r>
      <rPr>
        <sz val="10"/>
        <rFont val="Arial Narrow"/>
        <family val="2"/>
      </rPr>
      <t>)</t>
    </r>
  </si>
  <si>
    <t>R</t>
  </si>
  <si>
    <t>(m)</t>
  </si>
  <si>
    <r>
      <t>旋回半径</t>
    </r>
    <r>
      <rPr>
        <sz val="10"/>
        <rFont val="Arial Narrow"/>
        <family val="2"/>
      </rPr>
      <t xml:space="preserve"> (RC</t>
    </r>
    <r>
      <rPr>
        <sz val="10"/>
        <rFont val="ＭＳ Ｐゴシック"/>
        <family val="3"/>
      </rPr>
      <t>カー中心線</t>
    </r>
    <r>
      <rPr>
        <sz val="10"/>
        <rFont val="Arial Narrow"/>
        <family val="2"/>
      </rPr>
      <t>)</t>
    </r>
  </si>
  <si>
    <t>TR</t>
  </si>
  <si>
    <t>旋回中心</t>
  </si>
  <si>
    <t>x</t>
  </si>
  <si>
    <t>y</t>
  </si>
  <si>
    <r>
      <t>移動距離　</t>
    </r>
    <r>
      <rPr>
        <sz val="10"/>
        <rFont val="Arial Narrow"/>
        <family val="2"/>
      </rPr>
      <t>(</t>
    </r>
    <r>
      <rPr>
        <sz val="10"/>
        <rFont val="ＭＳ Ｐゴシック"/>
        <family val="3"/>
      </rPr>
      <t>タイヤ中心線</t>
    </r>
    <r>
      <rPr>
        <sz val="10"/>
        <rFont val="Arial Narrow"/>
        <family val="2"/>
      </rPr>
      <t>)</t>
    </r>
  </si>
  <si>
    <t>(m)</t>
  </si>
  <si>
    <r>
      <t>移動距離　</t>
    </r>
    <r>
      <rPr>
        <sz val="10"/>
        <rFont val="Arial Narrow"/>
        <family val="2"/>
      </rPr>
      <t>(RC</t>
    </r>
    <r>
      <rPr>
        <sz val="10"/>
        <rFont val="ＭＳ Ｐゴシック"/>
        <family val="3"/>
      </rPr>
      <t>カー中心線</t>
    </r>
    <r>
      <rPr>
        <sz val="10"/>
        <rFont val="Arial Narrow"/>
        <family val="2"/>
      </rPr>
      <t>)</t>
    </r>
  </si>
  <si>
    <t>移動角度</t>
  </si>
  <si>
    <r>
      <t>RC</t>
    </r>
    <r>
      <rPr>
        <sz val="10"/>
        <rFont val="ＭＳ Ｐゴシック"/>
        <family val="3"/>
      </rPr>
      <t>カー位置</t>
    </r>
    <r>
      <rPr>
        <sz val="10"/>
        <rFont val="Arial Narrow"/>
        <family val="2"/>
      </rPr>
      <t>(F)</t>
    </r>
  </si>
  <si>
    <r>
      <t>RC</t>
    </r>
    <r>
      <rPr>
        <sz val="10"/>
        <rFont val="ＭＳ Ｐゴシック"/>
        <family val="3"/>
      </rPr>
      <t>カー位置</t>
    </r>
    <r>
      <rPr>
        <sz val="10"/>
        <rFont val="Arial Narrow"/>
        <family val="2"/>
      </rPr>
      <t xml:space="preserve">(F) </t>
    </r>
    <r>
      <rPr>
        <sz val="10"/>
        <rFont val="ＭＳ Ｐゴシック"/>
        <family val="3"/>
      </rPr>
      <t>回転移動</t>
    </r>
  </si>
  <si>
    <t>x</t>
  </si>
  <si>
    <t>(m)</t>
  </si>
  <si>
    <t>y</t>
  </si>
  <si>
    <r>
      <t>RC</t>
    </r>
    <r>
      <rPr>
        <sz val="10"/>
        <rFont val="ＭＳ Ｐゴシック"/>
        <family val="3"/>
      </rPr>
      <t>カー位置</t>
    </r>
    <r>
      <rPr>
        <sz val="10"/>
        <rFont val="Arial Narrow"/>
        <family val="2"/>
      </rPr>
      <t xml:space="preserve">(F) </t>
    </r>
    <r>
      <rPr>
        <sz val="10"/>
        <rFont val="ＭＳ Ｐゴシック"/>
        <family val="3"/>
      </rPr>
      <t>直線移動</t>
    </r>
  </si>
  <si>
    <t>x</t>
  </si>
  <si>
    <t>(m)</t>
  </si>
  <si>
    <t>y</t>
  </si>
  <si>
    <r>
      <t>RC</t>
    </r>
    <r>
      <rPr>
        <b/>
        <sz val="10"/>
        <rFont val="ＭＳ Ｐゴシック"/>
        <family val="3"/>
      </rPr>
      <t>カー位置</t>
    </r>
    <r>
      <rPr>
        <b/>
        <sz val="10"/>
        <rFont val="Arial Narrow"/>
        <family val="2"/>
      </rPr>
      <t>(G)</t>
    </r>
  </si>
  <si>
    <t>Right Counter or Left Counter</t>
  </si>
  <si>
    <t>Count</t>
  </si>
  <si>
    <t>(count)</t>
  </si>
  <si>
    <t>Right Turning or Left Turning</t>
  </si>
  <si>
    <t>steval</t>
  </si>
  <si>
    <t>Forward or Reverse</t>
  </si>
  <si>
    <t>F</t>
  </si>
  <si>
    <t>RC Car Direction</t>
  </si>
  <si>
    <t>θ</t>
  </si>
  <si>
    <t>(deg)</t>
  </si>
  <si>
    <t>ia</t>
  </si>
  <si>
    <t>num1</t>
  </si>
  <si>
    <t>count</t>
  </si>
  <si>
    <t>angle1</t>
  </si>
  <si>
    <t>angle2</t>
  </si>
  <si>
    <t>velval</t>
  </si>
  <si>
    <t>fr</t>
  </si>
  <si>
    <t>M-05 Turning Radius</t>
  </si>
  <si>
    <r>
      <t>D</t>
    </r>
    <r>
      <rPr>
        <vertAlign val="subscript"/>
        <sz val="10"/>
        <rFont val="Arial Narrow"/>
        <family val="2"/>
      </rPr>
      <t>R</t>
    </r>
  </si>
  <si>
    <t>(mm)</t>
  </si>
  <si>
    <t>G</t>
  </si>
  <si>
    <r>
      <t>D</t>
    </r>
    <r>
      <rPr>
        <vertAlign val="subscript"/>
        <sz val="10"/>
        <rFont val="Arial Narrow"/>
        <family val="2"/>
      </rPr>
      <t>R</t>
    </r>
    <r>
      <rPr>
        <sz val="10"/>
        <rFont val="Arial Narrow"/>
        <family val="2"/>
      </rPr>
      <t>E</t>
    </r>
    <r>
      <rPr>
        <vertAlign val="subscript"/>
        <sz val="10"/>
        <rFont val="Arial Narrow"/>
        <family val="2"/>
      </rPr>
      <t>R</t>
    </r>
  </si>
  <si>
    <r>
      <t>γ</t>
    </r>
    <r>
      <rPr>
        <vertAlign val="subscript"/>
        <sz val="10"/>
        <rFont val="Arial Narrow"/>
        <family val="2"/>
      </rPr>
      <t>R0</t>
    </r>
  </si>
  <si>
    <r>
      <t>γ</t>
    </r>
    <r>
      <rPr>
        <b/>
        <vertAlign val="subscript"/>
        <sz val="10"/>
        <rFont val="Arial Narrow"/>
        <family val="2"/>
      </rPr>
      <t>R</t>
    </r>
  </si>
  <si>
    <t>(rad)</t>
  </si>
  <si>
    <r>
      <t>E</t>
    </r>
    <r>
      <rPr>
        <vertAlign val="subscript"/>
        <sz val="10"/>
        <rFont val="Arial Narrow"/>
        <family val="2"/>
      </rPr>
      <t>R</t>
    </r>
  </si>
  <si>
    <r>
      <t>F</t>
    </r>
    <r>
      <rPr>
        <vertAlign val="subscript"/>
        <sz val="10"/>
        <rFont val="Arial Narrow"/>
        <family val="2"/>
      </rPr>
      <t>1</t>
    </r>
  </si>
  <si>
    <r>
      <t>X</t>
    </r>
    <r>
      <rPr>
        <vertAlign val="subscript"/>
        <sz val="10"/>
        <rFont val="Arial Narrow"/>
        <family val="2"/>
      </rPr>
      <t>1</t>
    </r>
  </si>
  <si>
    <r>
      <t>R</t>
    </r>
    <r>
      <rPr>
        <vertAlign val="subscript"/>
        <sz val="10"/>
        <rFont val="Arial Narrow"/>
        <family val="2"/>
      </rPr>
      <t>1</t>
    </r>
  </si>
  <si>
    <t>TR1</t>
  </si>
  <si>
    <r>
      <t>D</t>
    </r>
    <r>
      <rPr>
        <vertAlign val="subscript"/>
        <sz val="10"/>
        <rFont val="Arial Narrow"/>
        <family val="2"/>
      </rPr>
      <t>L</t>
    </r>
  </si>
  <si>
    <r>
      <t>D</t>
    </r>
    <r>
      <rPr>
        <vertAlign val="subscript"/>
        <sz val="10"/>
        <rFont val="Arial Narrow"/>
        <family val="2"/>
      </rPr>
      <t>L</t>
    </r>
    <r>
      <rPr>
        <sz val="10"/>
        <rFont val="Arial Narrow"/>
        <family val="2"/>
      </rPr>
      <t>E</t>
    </r>
    <r>
      <rPr>
        <vertAlign val="subscript"/>
        <sz val="10"/>
        <rFont val="Arial Narrow"/>
        <family val="2"/>
      </rPr>
      <t>L</t>
    </r>
  </si>
  <si>
    <r>
      <t>γ</t>
    </r>
    <r>
      <rPr>
        <vertAlign val="subscript"/>
        <sz val="10"/>
        <rFont val="Arial Narrow"/>
        <family val="2"/>
      </rPr>
      <t>L0</t>
    </r>
  </si>
  <si>
    <r>
      <t>γ</t>
    </r>
    <r>
      <rPr>
        <b/>
        <vertAlign val="subscript"/>
        <sz val="10"/>
        <rFont val="Arial Narrow"/>
        <family val="2"/>
      </rPr>
      <t>L</t>
    </r>
  </si>
  <si>
    <r>
      <t>E</t>
    </r>
    <r>
      <rPr>
        <vertAlign val="subscript"/>
        <sz val="10"/>
        <rFont val="Arial Narrow"/>
        <family val="2"/>
      </rPr>
      <t>L</t>
    </r>
  </si>
  <si>
    <r>
      <t>F</t>
    </r>
    <r>
      <rPr>
        <vertAlign val="subscript"/>
        <sz val="10"/>
        <rFont val="Arial Narrow"/>
        <family val="2"/>
      </rPr>
      <t>2</t>
    </r>
  </si>
  <si>
    <r>
      <t>X</t>
    </r>
    <r>
      <rPr>
        <vertAlign val="subscript"/>
        <sz val="10"/>
        <rFont val="Arial Narrow"/>
        <family val="2"/>
      </rPr>
      <t>2</t>
    </r>
  </si>
  <si>
    <r>
      <t>R</t>
    </r>
    <r>
      <rPr>
        <vertAlign val="subscript"/>
        <sz val="10"/>
        <rFont val="Arial Narrow"/>
        <family val="2"/>
      </rPr>
      <t>2</t>
    </r>
  </si>
  <si>
    <t>TR2</t>
  </si>
  <si>
    <t>X</t>
  </si>
  <si>
    <t>X'</t>
  </si>
  <si>
    <t>FG</t>
  </si>
  <si>
    <t>R</t>
  </si>
  <si>
    <t>TR</t>
  </si>
  <si>
    <t>Servo Angle</t>
  </si>
  <si>
    <t>α</t>
  </si>
  <si>
    <t>Turning Radius (Wheel Center)</t>
  </si>
  <si>
    <t>Turning Radius (RC Car Center)</t>
  </si>
  <si>
    <t>Wheel Steering Angle (Right)</t>
  </si>
  <si>
    <r>
      <t>γ</t>
    </r>
    <r>
      <rPr>
        <vertAlign val="subscript"/>
        <sz val="10"/>
        <rFont val="Verdana"/>
        <family val="2"/>
      </rPr>
      <t>R</t>
    </r>
  </si>
  <si>
    <t>Wheel Steering Angle (Left)</t>
  </si>
  <si>
    <r>
      <t>γ</t>
    </r>
    <r>
      <rPr>
        <vertAlign val="subscript"/>
        <sz val="10"/>
        <rFont val="Verdana"/>
        <family val="2"/>
      </rPr>
      <t>L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</si>
</sst>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.000;[Red]\-#,##0.000"/>
    <numFmt numFmtId="182" formatCode="#,##0.000_ ;[Red]\-#,##0.000\ "/>
    <numFmt numFmtId="183" formatCode="#,##0.0_ ;[Red]\-#,##0.0\ "/>
    <numFmt numFmtId="184" formatCode="#,##0.0000;[Red]\-#,##0.0000"/>
    <numFmt numFmtId="185" formatCode="0.0%"/>
    <numFmt numFmtId="186" formatCode="0.000_ "/>
    <numFmt numFmtId="187" formatCode="#,##0.0000000000000;[Red]\-#,##0.0000000000000"/>
    <numFmt numFmtId="188" formatCode="#,##0.00000000000000000000000000000000000000000000000000000000000000000000000000000000000000000000000000000000000000000000000;[Red]\-#,##0.0000000000000000000000000000000000000000000000000000000000000000000000000000000000000000000000000000000000000000000"/>
    <numFmt numFmtId="189" formatCode="#,##0.00000;[Red]\-#,##0.00000"/>
    <numFmt numFmtId="190" formatCode="#,##0.000000;[Red]\-#,##0.000000"/>
    <numFmt numFmtId="191" formatCode="#,##0.000000_ ;[Red]\-#,##0.000000\ "/>
    <numFmt numFmtId="192" formatCode="#,##0.0000000;[Red]\-#,##0.0000000"/>
    <numFmt numFmtId="193" formatCode="#,##0.00000000;[Red]\-#,##0.00000000"/>
    <numFmt numFmtId="194" formatCode="#,##0.000000000;[Red]\-#,##0.000000000"/>
    <numFmt numFmtId="195" formatCode="#,##0.0000000000;[Red]\-#,##0.0000000000"/>
    <numFmt numFmtId="196" formatCode="#,##0.00000000000;[Red]\-#,##0.00000000000"/>
    <numFmt numFmtId="197" formatCode="#,##0.000000000000;[Red]\-#,##0.000000000000"/>
    <numFmt numFmtId="198" formatCode="#,##0.00000000000000;[Red]\-#,##0.00000000000000"/>
    <numFmt numFmtId="199" formatCode="#,##0.000000000000000;[Red]\-#,##0.000000000000000"/>
    <numFmt numFmtId="200" formatCode="#,##0.000000000000_ ;[Red]\-#,##0.000000000000\ 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0.000"/>
    <numFmt numFmtId="210" formatCode="0.0"/>
    <numFmt numFmtId="211" formatCode="#,##0.0_);[Red]\(#,##0.0\)"/>
    <numFmt numFmtId="212" formatCode="0.00_);[Red]\(0.00\)"/>
    <numFmt numFmtId="213" formatCode="0_ ;[Red]\-0\ 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.5"/>
      <name val="ＭＳ Ｐゴシック"/>
      <family val="3"/>
    </font>
    <font>
      <sz val="6"/>
      <name val="ＭＳ Ｐゴシック"/>
      <family val="3"/>
    </font>
    <font>
      <b/>
      <sz val="10"/>
      <name val="Arial Narrow"/>
      <family val="2"/>
    </font>
    <font>
      <b/>
      <sz val="10"/>
      <name val="ＭＳ Ｐゴシック"/>
      <family val="3"/>
    </font>
    <font>
      <sz val="10"/>
      <name val="Arial Narrow"/>
      <family val="2"/>
    </font>
    <font>
      <sz val="10"/>
      <name val="ＭＳ Ｐゴシック"/>
      <family val="3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vertAlign val="subscript"/>
      <sz val="10"/>
      <name val="Arial Narrow"/>
      <family val="2"/>
    </font>
    <font>
      <b/>
      <vertAlign val="subscript"/>
      <sz val="10"/>
      <name val="Arial Narrow"/>
      <family val="2"/>
    </font>
    <font>
      <sz val="10"/>
      <name val="Verdana"/>
      <family val="2"/>
    </font>
    <font>
      <vertAlign val="subscript"/>
      <sz val="10"/>
      <name val="Verdana"/>
      <family val="2"/>
    </font>
    <font>
      <b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181" fontId="6" fillId="0" borderId="0" xfId="17" applyNumberFormat="1" applyFont="1" applyAlignment="1">
      <alignment vertical="center"/>
    </xf>
    <xf numFmtId="181" fontId="7" fillId="0" borderId="0" xfId="17" applyNumberFormat="1" applyFont="1" applyAlignment="1">
      <alignment vertical="center" shrinkToFit="1"/>
    </xf>
    <xf numFmtId="181" fontId="7" fillId="0" borderId="0" xfId="17" applyNumberFormat="1" applyFont="1" applyAlignment="1">
      <alignment horizontal="center" vertical="center"/>
    </xf>
    <xf numFmtId="181" fontId="7" fillId="0" borderId="0" xfId="17" applyNumberFormat="1" applyFont="1" applyAlignment="1">
      <alignment vertical="center"/>
    </xf>
    <xf numFmtId="181" fontId="8" fillId="0" borderId="0" xfId="17" applyNumberFormat="1" applyFont="1" applyAlignment="1">
      <alignment vertical="center" shrinkToFit="1"/>
    </xf>
    <xf numFmtId="38" fontId="9" fillId="0" borderId="0" xfId="17" applyFont="1" applyAlignment="1">
      <alignment vertical="center" shrinkToFit="1"/>
    </xf>
    <xf numFmtId="180" fontId="9" fillId="2" borderId="0" xfId="17" applyNumberFormat="1" applyFont="1" applyFill="1" applyAlignment="1">
      <alignment vertical="center" shrinkToFit="1"/>
    </xf>
    <xf numFmtId="38" fontId="10" fillId="0" borderId="0" xfId="17" applyFont="1" applyAlignment="1">
      <alignment vertical="center" shrinkToFit="1"/>
    </xf>
    <xf numFmtId="180" fontId="8" fillId="0" borderId="0" xfId="17" applyNumberFormat="1" applyFont="1" applyAlignment="1">
      <alignment vertical="center" shrinkToFit="1"/>
    </xf>
    <xf numFmtId="180" fontId="7" fillId="0" borderId="0" xfId="17" applyNumberFormat="1" applyFont="1" applyAlignment="1">
      <alignment horizontal="center" vertical="center"/>
    </xf>
    <xf numFmtId="180" fontId="10" fillId="0" borderId="0" xfId="17" applyNumberFormat="1" applyFont="1" applyFill="1" applyAlignment="1">
      <alignment vertical="center" shrinkToFit="1"/>
    </xf>
    <xf numFmtId="181" fontId="8" fillId="0" borderId="0" xfId="17" applyNumberFormat="1" applyFont="1" applyAlignment="1">
      <alignment horizontal="center" vertical="center"/>
    </xf>
    <xf numFmtId="180" fontId="9" fillId="0" borderId="0" xfId="17" applyNumberFormat="1" applyFont="1" applyAlignment="1">
      <alignment vertical="center" shrinkToFit="1"/>
    </xf>
    <xf numFmtId="38" fontId="7" fillId="0" borderId="0" xfId="17" applyFont="1" applyAlignment="1">
      <alignment vertical="center" shrinkToFit="1"/>
    </xf>
    <xf numFmtId="181" fontId="9" fillId="0" borderId="0" xfId="17" applyNumberFormat="1" applyFont="1" applyAlignment="1">
      <alignment vertical="center" shrinkToFit="1"/>
    </xf>
    <xf numFmtId="181" fontId="7" fillId="0" borderId="0" xfId="17" applyNumberFormat="1" applyFont="1" applyAlignment="1">
      <alignment vertical="center" wrapText="1" shrinkToFit="1"/>
    </xf>
    <xf numFmtId="180" fontId="9" fillId="3" borderId="0" xfId="17" applyNumberFormat="1" applyFont="1" applyFill="1" applyAlignment="1">
      <alignment vertical="center" shrinkToFit="1"/>
    </xf>
    <xf numFmtId="38" fontId="7" fillId="0" borderId="0" xfId="17" applyFont="1" applyAlignment="1">
      <alignment horizontal="center" vertical="center"/>
    </xf>
    <xf numFmtId="38" fontId="7" fillId="0" borderId="0" xfId="17" applyFont="1" applyAlignment="1">
      <alignment horizontal="center" vertical="center" shrinkToFit="1"/>
    </xf>
    <xf numFmtId="38" fontId="9" fillId="0" borderId="0" xfId="17" applyFont="1" applyAlignment="1">
      <alignment horizontal="center" vertical="center" shrinkToFit="1"/>
    </xf>
    <xf numFmtId="181" fontId="7" fillId="0" borderId="0" xfId="17" applyNumberFormat="1" applyFont="1" applyAlignment="1">
      <alignment horizontal="center" vertical="center" shrinkToFit="1"/>
    </xf>
    <xf numFmtId="181" fontId="9" fillId="3" borderId="0" xfId="17" applyNumberFormat="1" applyFont="1" applyFill="1" applyAlignment="1">
      <alignment vertical="center" shrinkToFit="1"/>
    </xf>
    <xf numFmtId="181" fontId="10" fillId="0" borderId="0" xfId="17" applyNumberFormat="1" applyFont="1" applyAlignment="1">
      <alignment vertical="center" shrinkToFit="1"/>
    </xf>
    <xf numFmtId="180" fontId="7" fillId="0" borderId="0" xfId="17" applyNumberFormat="1" applyFont="1" applyAlignment="1">
      <alignment vertical="center" shrinkToFit="1"/>
    </xf>
    <xf numFmtId="38" fontId="8" fillId="0" borderId="0" xfId="17" applyFont="1" applyAlignment="1">
      <alignment vertical="center" shrinkToFit="1"/>
    </xf>
    <xf numFmtId="181" fontId="7" fillId="0" borderId="0" xfId="17" applyNumberFormat="1" applyFont="1" applyFill="1" applyAlignment="1">
      <alignment vertical="center" shrinkToFit="1"/>
    </xf>
    <xf numFmtId="181" fontId="6" fillId="0" borderId="0" xfId="17" applyNumberFormat="1" applyFont="1" applyAlignment="1">
      <alignment vertical="center" shrinkToFit="1"/>
    </xf>
    <xf numFmtId="181" fontId="7" fillId="0" borderId="0" xfId="17" applyNumberFormat="1" applyFont="1" applyAlignment="1">
      <alignment horizontal="left" vertical="center" indent="1" shrinkToFit="1"/>
    </xf>
    <xf numFmtId="181" fontId="5" fillId="0" borderId="0" xfId="17" applyNumberFormat="1" applyFont="1" applyAlignment="1">
      <alignment vertical="center" shrinkToFit="1"/>
    </xf>
    <xf numFmtId="38" fontId="10" fillId="0" borderId="0" xfId="17" applyFont="1" applyAlignment="1">
      <alignment horizontal="center" vertical="center" shrinkToFit="1"/>
    </xf>
    <xf numFmtId="181" fontId="7" fillId="3" borderId="0" xfId="17" applyNumberFormat="1" applyFont="1" applyFill="1" applyAlignment="1">
      <alignment vertical="center" shrinkToFit="1"/>
    </xf>
    <xf numFmtId="181" fontId="7" fillId="3" borderId="0" xfId="17" applyNumberFormat="1" applyFont="1" applyFill="1" applyAlignment="1">
      <alignment horizontal="center" vertical="center"/>
    </xf>
    <xf numFmtId="38" fontId="7" fillId="3" borderId="0" xfId="17" applyFont="1" applyFill="1" applyAlignment="1">
      <alignment horizontal="center" vertical="center" shrinkToFit="1"/>
    </xf>
    <xf numFmtId="181" fontId="7" fillId="3" borderId="0" xfId="17" applyNumberFormat="1" applyFont="1" applyFill="1" applyAlignment="1">
      <alignment vertical="center"/>
    </xf>
    <xf numFmtId="181" fontId="5" fillId="3" borderId="0" xfId="17" applyNumberFormat="1" applyFont="1" applyFill="1" applyAlignment="1">
      <alignment vertical="center" shrinkToFit="1"/>
    </xf>
    <xf numFmtId="38" fontId="9" fillId="3" borderId="0" xfId="17" applyFont="1" applyFill="1" applyAlignment="1">
      <alignment horizontal="center" vertical="center" shrinkToFit="1"/>
    </xf>
    <xf numFmtId="38" fontId="5" fillId="3" borderId="0" xfId="17" applyFont="1" applyFill="1" applyAlignment="1">
      <alignment horizontal="center" vertical="center" shrinkToFit="1"/>
    </xf>
    <xf numFmtId="181" fontId="7" fillId="3" borderId="0" xfId="17" applyNumberFormat="1" applyFont="1" applyFill="1" applyAlignment="1">
      <alignment horizontal="center" vertical="center" shrinkToFit="1"/>
    </xf>
    <xf numFmtId="181" fontId="7" fillId="3" borderId="0" xfId="17" applyNumberFormat="1" applyFont="1" applyFill="1" applyAlignment="1">
      <alignment vertical="center" wrapText="1" shrinkToFit="1"/>
    </xf>
    <xf numFmtId="180" fontId="7" fillId="3" borderId="0" xfId="17" applyNumberFormat="1" applyFont="1" applyFill="1" applyAlignment="1">
      <alignment horizontal="center" vertical="center"/>
    </xf>
    <xf numFmtId="180" fontId="7" fillId="3" borderId="0" xfId="17" applyNumberFormat="1" applyFont="1" applyFill="1" applyAlignment="1">
      <alignment vertical="center" shrinkToFit="1"/>
    </xf>
    <xf numFmtId="180" fontId="7" fillId="3" borderId="0" xfId="17" applyNumberFormat="1" applyFont="1" applyFill="1" applyAlignment="1">
      <alignment horizontal="center" vertical="center" shrinkToFit="1"/>
    </xf>
    <xf numFmtId="180" fontId="7" fillId="3" borderId="0" xfId="17" applyNumberFormat="1" applyFont="1" applyFill="1" applyAlignment="1">
      <alignment vertical="center"/>
    </xf>
    <xf numFmtId="181" fontId="5" fillId="2" borderId="0" xfId="17" applyNumberFormat="1" applyFont="1" applyFill="1" applyAlignment="1">
      <alignment vertical="center"/>
    </xf>
    <xf numFmtId="38" fontId="7" fillId="2" borderId="0" xfId="17" applyFont="1" applyFill="1" applyAlignment="1">
      <alignment horizontal="center" vertical="center" shrinkToFit="1"/>
    </xf>
    <xf numFmtId="38" fontId="9" fillId="0" borderId="0" xfId="17" applyFont="1" applyAlignment="1">
      <alignment horizontal="center" vertical="center"/>
    </xf>
    <xf numFmtId="38" fontId="5" fillId="2" borderId="0" xfId="17" applyFont="1" applyFill="1" applyAlignment="1">
      <alignment horizontal="center" vertical="center" shrinkToFit="1"/>
    </xf>
    <xf numFmtId="180" fontId="7" fillId="2" borderId="0" xfId="17" applyNumberFormat="1" applyFont="1" applyFill="1" applyAlignment="1">
      <alignment horizontal="center" vertical="center" shrinkToFit="1"/>
    </xf>
    <xf numFmtId="38" fontId="5" fillId="0" borderId="0" xfId="17" applyFont="1" applyAlignment="1">
      <alignment horizontal="center" vertical="center"/>
    </xf>
    <xf numFmtId="181" fontId="5" fillId="2" borderId="0" xfId="17" applyNumberFormat="1" applyFont="1" applyFill="1" applyAlignment="1">
      <alignment vertical="center" shrinkToFit="1"/>
    </xf>
    <xf numFmtId="181" fontId="7" fillId="2" borderId="0" xfId="17" applyNumberFormat="1" applyFont="1" applyFill="1" applyAlignment="1">
      <alignment horizontal="center" vertical="center" shrinkToFit="1"/>
    </xf>
    <xf numFmtId="181" fontId="7" fillId="0" borderId="0" xfId="17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81" fontId="9" fillId="0" borderId="0" xfId="17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80" fontId="9" fillId="0" borderId="0" xfId="17" applyNumberFormat="1" applyFont="1" applyAlignment="1">
      <alignment horizontal="center" vertical="center"/>
    </xf>
    <xf numFmtId="38" fontId="7" fillId="0" borderId="0" xfId="0" applyNumberFormat="1" applyFont="1" applyAlignment="1">
      <alignment horizontal="center" vertical="center"/>
    </xf>
    <xf numFmtId="38" fontId="7" fillId="0" borderId="0" xfId="17" applyFont="1" applyAlignment="1">
      <alignment vertical="center"/>
    </xf>
    <xf numFmtId="181" fontId="10" fillId="0" borderId="0" xfId="17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181" fontId="5" fillId="0" borderId="0" xfId="17" applyNumberFormat="1" applyFont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80" fontId="5" fillId="0" borderId="0" xfId="17" applyNumberFormat="1" applyFont="1" applyAlignment="1">
      <alignment horizontal="center" vertical="center"/>
    </xf>
    <xf numFmtId="38" fontId="7" fillId="0" borderId="0" xfId="17" applyFont="1" applyAlignment="1">
      <alignment vertical="center"/>
    </xf>
    <xf numFmtId="181" fontId="7" fillId="0" borderId="0" xfId="0" applyNumberFormat="1" applyFont="1" applyAlignment="1">
      <alignment horizontal="center" vertical="center" shrinkToFit="1"/>
    </xf>
    <xf numFmtId="0" fontId="7" fillId="3" borderId="0" xfId="0" applyFont="1" applyFill="1" applyAlignment="1">
      <alignment vertical="center"/>
    </xf>
    <xf numFmtId="181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38" fontId="7" fillId="3" borderId="0" xfId="17" applyFont="1" applyFill="1" applyAlignment="1">
      <alignment vertical="center"/>
    </xf>
    <xf numFmtId="38" fontId="7" fillId="3" borderId="0" xfId="17" applyFont="1" applyFill="1" applyAlignment="1">
      <alignment horizontal="center" vertical="center"/>
    </xf>
    <xf numFmtId="38" fontId="5" fillId="3" borderId="0" xfId="17" applyFont="1" applyFill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38" fontId="7" fillId="0" borderId="2" xfId="17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13" fillId="0" borderId="0" xfId="17" applyFont="1" applyAlignment="1">
      <alignment vertical="center"/>
    </xf>
    <xf numFmtId="0" fontId="13" fillId="0" borderId="2" xfId="0" applyFont="1" applyBorder="1" applyAlignment="1">
      <alignment horizontal="left" vertical="center" wrapText="1"/>
    </xf>
    <xf numFmtId="180" fontId="7" fillId="0" borderId="2" xfId="17" applyNumberFormat="1" applyFont="1" applyBorder="1" applyAlignment="1">
      <alignment horizontal="center" vertical="center"/>
    </xf>
    <xf numFmtId="38" fontId="7" fillId="0" borderId="2" xfId="17" applyFont="1" applyBorder="1" applyAlignment="1">
      <alignment horizontal="center" vertical="center" shrinkToFit="1"/>
    </xf>
    <xf numFmtId="0" fontId="13" fillId="0" borderId="2" xfId="0" applyFont="1" applyBorder="1" applyAlignment="1">
      <alignment vertical="center" wrapText="1"/>
    </xf>
    <xf numFmtId="38" fontId="13" fillId="0" borderId="0" xfId="17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80" fontId="15" fillId="0" borderId="0" xfId="17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80" fontId="13" fillId="0" borderId="0" xfId="17" applyNumberFormat="1" applyFont="1" applyAlignment="1">
      <alignment horizontal="center" vertical="center"/>
    </xf>
    <xf numFmtId="0" fontId="13" fillId="0" borderId="0" xfId="21" applyFont="1">
      <alignment vertical="center"/>
      <protection/>
    </xf>
    <xf numFmtId="180" fontId="13" fillId="0" borderId="0" xfId="17" applyNumberFormat="1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横移動_20100827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29"/>
          <c:w val="0.9835"/>
          <c:h val="0.97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Driving_Control!$F$17:$AM$17</c:f>
              <c:numCache>
                <c:ptCount val="34"/>
                <c:pt idx="0">
                  <c:v>-2.5</c:v>
                </c:pt>
                <c:pt idx="1">
                  <c:v>-2.5</c:v>
                </c:pt>
                <c:pt idx="2">
                  <c:v>-2.3943054766175353</c:v>
                </c:pt>
                <c:pt idx="3">
                  <c:v>-2.143202609600043</c:v>
                </c:pt>
                <c:pt idx="4">
                  <c:v>-1.8701168522288638</c:v>
                </c:pt>
                <c:pt idx="5">
                  <c:v>-1.7131343401601506</c:v>
                </c:pt>
                <c:pt idx="6">
                  <c:v>-1.5610293073558144</c:v>
                </c:pt>
                <c:pt idx="7">
                  <c:v>-1.2944072026038922</c:v>
                </c:pt>
                <c:pt idx="8">
                  <c:v>-0.9670455171824466</c:v>
                </c:pt>
                <c:pt idx="9">
                  <c:v>-0.6208890126374835</c:v>
                </c:pt>
                <c:pt idx="10">
                  <c:v>-0.27493527482532865</c:v>
                </c:pt>
                <c:pt idx="11">
                  <c:v>0.0712290451116775</c:v>
                </c:pt>
                <c:pt idx="12">
                  <c:v>0.4171891876490004</c:v>
                </c:pt>
                <c:pt idx="13">
                  <c:v>0.7633585092967268</c:v>
                </c:pt>
                <c:pt idx="14">
                  <c:v>1.1093222445374828</c:v>
                </c:pt>
                <c:pt idx="15">
                  <c:v>1.4035322970652455</c:v>
                </c:pt>
                <c:pt idx="16">
                  <c:v>1.6802085703348462</c:v>
                </c:pt>
                <c:pt idx="17">
                  <c:v>1.9548679254802293</c:v>
                </c:pt>
                <c:pt idx="18">
                  <c:v>2.1785902659329914</c:v>
                </c:pt>
                <c:pt idx="19">
                  <c:v>2.2885491206252904</c:v>
                </c:pt>
                <c:pt idx="20">
                  <c:v>2.1613430914883485</c:v>
                </c:pt>
                <c:pt idx="21">
                  <c:v>1.8881440324870091</c:v>
                </c:pt>
                <c:pt idx="22">
                  <c:v>1.5522685701834849</c:v>
                </c:pt>
                <c:pt idx="23">
                  <c:v>1.206136242664828</c:v>
                </c:pt>
                <c:pt idx="24">
                  <c:v>0.8602187059150158</c:v>
                </c:pt>
                <c:pt idx="25">
                  <c:v>0.5141026543297663</c:v>
                </c:pt>
                <c:pt idx="26">
                  <c:v>0.1682027896005056</c:v>
                </c:pt>
                <c:pt idx="27">
                  <c:v>-0.16467435161393407</c:v>
                </c:pt>
                <c:pt idx="28">
                  <c:v>-0.49706378285745134</c:v>
                </c:pt>
                <c:pt idx="29">
                  <c:v>-0.8458333926736608</c:v>
                </c:pt>
                <c:pt idx="30">
                  <c:v>-1.1944576971025325</c:v>
                </c:pt>
                <c:pt idx="31">
                  <c:v>-1.5375387881897737</c:v>
                </c:pt>
                <c:pt idx="32">
                  <c:v>-1.822128336872503</c:v>
                </c:pt>
                <c:pt idx="33">
                  <c:v>-2.0841156680810746</c:v>
                </c:pt>
              </c:numCache>
            </c:numRef>
          </c:xVal>
          <c:yVal>
            <c:numRef>
              <c:f>Driving_Control!$F$18:$AM$18</c:f>
              <c:numCache>
                <c:ptCount val="34"/>
                <c:pt idx="0">
                  <c:v>0</c:v>
                </c:pt>
                <c:pt idx="1">
                  <c:v>0.3518583772020568</c:v>
                </c:pt>
                <c:pt idx="2">
                  <c:v>0.6164046257669539</c:v>
                </c:pt>
                <c:pt idx="3">
                  <c:v>0.7084136107123324</c:v>
                </c:pt>
                <c:pt idx="4">
                  <c:v>0.5865252363652935</c:v>
                </c:pt>
                <c:pt idx="5">
                  <c:v>0.3278383376701469</c:v>
                </c:pt>
                <c:pt idx="6">
                  <c:v>0.059617368499171416</c:v>
                </c:pt>
                <c:pt idx="7">
                  <c:v>-0.09527318177772783</c:v>
                </c:pt>
                <c:pt idx="8">
                  <c:v>-0.13322712518080188</c:v>
                </c:pt>
                <c:pt idx="9">
                  <c:v>-0.13646186026666857</c:v>
                </c:pt>
                <c:pt idx="10">
                  <c:v>-0.13920150754404176</c:v>
                </c:pt>
                <c:pt idx="11">
                  <c:v>-0.14144934036987364</c:v>
                </c:pt>
                <c:pt idx="12">
                  <c:v>-0.14320266548544158</c:v>
                </c:pt>
                <c:pt idx="13">
                  <c:v>-0.1444635777804784</c:v>
                </c:pt>
                <c:pt idx="14">
                  <c:v>-0.14523056648292204</c:v>
                </c:pt>
                <c:pt idx="15">
                  <c:v>-0.052932818411602384</c:v>
                </c:pt>
                <c:pt idx="16">
                  <c:v>0.14946658030626314</c:v>
                </c:pt>
                <c:pt idx="17">
                  <c:v>0.3601726024816752</c:v>
                </c:pt>
                <c:pt idx="18">
                  <c:v>0.35424895929991645</c:v>
                </c:pt>
                <c:pt idx="19">
                  <c:v>0.11422428632240257</c:v>
                </c:pt>
                <c:pt idx="20">
                  <c:v>-0.12492370829582272</c:v>
                </c:pt>
                <c:pt idx="21">
                  <c:v>-0.1921648739006815</c:v>
                </c:pt>
                <c:pt idx="22">
                  <c:v>-0.17541251607370442</c:v>
                </c:pt>
                <c:pt idx="23">
                  <c:v>-0.18062797352059076</c:v>
                </c:pt>
                <c:pt idx="24">
                  <c:v>-0.1863334219997142</c:v>
                </c:pt>
                <c:pt idx="25">
                  <c:v>-0.1925356784358624</c:v>
                </c:pt>
                <c:pt idx="26">
                  <c:v>-0.19922731154631063</c:v>
                </c:pt>
                <c:pt idx="27">
                  <c:v>-0.17875271440478419</c:v>
                </c:pt>
                <c:pt idx="28">
                  <c:v>-0.15944472683332597</c:v>
                </c:pt>
                <c:pt idx="29">
                  <c:v>-0.17643800328871914</c:v>
                </c:pt>
                <c:pt idx="30">
                  <c:v>-0.1937467131155393</c:v>
                </c:pt>
                <c:pt idx="31">
                  <c:v>-0.19667860085891742</c:v>
                </c:pt>
                <c:pt idx="32">
                  <c:v>-0.09386221387475407</c:v>
                </c:pt>
                <c:pt idx="33">
                  <c:v>0.1276685273634814</c:v>
                </c:pt>
              </c:numCache>
            </c:numRef>
          </c:yVal>
          <c:smooth val="1"/>
        </c:ser>
        <c:axId val="60539377"/>
        <c:axId val="7983482"/>
      </c:scatterChart>
      <c:valAx>
        <c:axId val="60539377"/>
        <c:scaling>
          <c:orientation val="minMax"/>
          <c:max val="3"/>
          <c:min val="-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983482"/>
        <c:crosses val="autoZero"/>
        <c:crossBetween val="midCat"/>
        <c:dispUnits/>
        <c:majorUnit val="0.5"/>
        <c:minorUnit val="0.1"/>
      </c:valAx>
      <c:valAx>
        <c:axId val="7983482"/>
        <c:scaling>
          <c:orientation val="minMax"/>
          <c:max val="2.65"/>
          <c:min val="-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539377"/>
        <c:crosses val="autoZero"/>
        <c:crossBetween val="midCat"/>
        <c:dispUnits/>
        <c:majorUnit val="0.5"/>
        <c:minorUnit val="0.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715250"/>
    <xdr:graphicFrame>
      <xdr:nvGraphicFramePr>
        <xdr:cNvPr id="1" name="Chart 1"/>
        <xdr:cNvGraphicFramePr/>
      </xdr:nvGraphicFramePr>
      <xdr:xfrm>
        <a:off x="0" y="0"/>
        <a:ext cx="12001500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mulationProgram2_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Macro_Data"/>
      <sheetName val="Macro_Predata"/>
      <sheetName val="Graph"/>
      <sheetName val="Driving_Control"/>
      <sheetName val="TR"/>
      <sheetName val="Table"/>
      <sheetName val="toProce55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tabSelected="1" workbookViewId="0" topLeftCell="A57">
      <selection activeCell="A88" sqref="A88"/>
    </sheetView>
  </sheetViews>
  <sheetFormatPr defaultColWidth="9.00390625" defaultRowHeight="13.5"/>
  <cols>
    <col min="1" max="1" width="2.625" style="4" customWidth="1"/>
    <col min="2" max="2" width="20.625" style="2" customWidth="1"/>
    <col min="3" max="3" width="5.875" style="3" customWidth="1"/>
    <col min="4" max="4" width="4.75390625" style="3" bestFit="1" customWidth="1"/>
    <col min="5" max="70" width="6.625" style="2" customWidth="1"/>
    <col min="71" max="16384" width="9.00390625" style="4" customWidth="1"/>
  </cols>
  <sheetData>
    <row r="1" ht="12.75">
      <c r="A1" s="1" t="s">
        <v>9</v>
      </c>
    </row>
    <row r="3" spans="2:5" ht="12.75">
      <c r="B3" s="5" t="s">
        <v>10</v>
      </c>
      <c r="C3" s="3" t="s">
        <v>11</v>
      </c>
      <c r="D3" s="3" t="s">
        <v>12</v>
      </c>
      <c r="E3" s="6">
        <v>600</v>
      </c>
    </row>
    <row r="4" spans="2:5" ht="12.75">
      <c r="B4" s="5" t="s">
        <v>13</v>
      </c>
      <c r="C4" s="3" t="s">
        <v>14</v>
      </c>
      <c r="D4" s="3" t="s">
        <v>15</v>
      </c>
      <c r="E4" s="7">
        <v>56</v>
      </c>
    </row>
    <row r="5" spans="2:5" ht="12.75">
      <c r="B5" s="5" t="s">
        <v>16</v>
      </c>
      <c r="C5" s="3" t="s">
        <v>17</v>
      </c>
      <c r="D5" s="3" t="s">
        <v>18</v>
      </c>
      <c r="E5" s="8">
        <v>195</v>
      </c>
    </row>
    <row r="6" spans="2:5" ht="12.75">
      <c r="B6" s="5" t="s">
        <v>19</v>
      </c>
      <c r="C6" s="3" t="s">
        <v>20</v>
      </c>
      <c r="D6" s="3" t="s">
        <v>21</v>
      </c>
      <c r="E6" s="8">
        <v>138</v>
      </c>
    </row>
    <row r="7" spans="2:6" ht="15.75">
      <c r="B7" s="9" t="s">
        <v>22</v>
      </c>
      <c r="C7" s="10" t="s">
        <v>23</v>
      </c>
      <c r="D7" s="10" t="s">
        <v>24</v>
      </c>
      <c r="E7" s="11">
        <v>22.857</v>
      </c>
      <c r="F7" s="2" t="s">
        <v>25</v>
      </c>
    </row>
    <row r="8" spans="2:6" ht="15.75">
      <c r="B8" s="9" t="s">
        <v>22</v>
      </c>
      <c r="C8" s="10" t="s">
        <v>26</v>
      </c>
      <c r="D8" s="10" t="s">
        <v>24</v>
      </c>
      <c r="E8" s="11">
        <v>22.857</v>
      </c>
      <c r="F8" s="2" t="s">
        <v>27</v>
      </c>
    </row>
    <row r="9" spans="2:5" ht="12.75">
      <c r="B9" s="5" t="s">
        <v>28</v>
      </c>
      <c r="C9" s="12" t="s">
        <v>29</v>
      </c>
      <c r="D9" s="3" t="s">
        <v>30</v>
      </c>
      <c r="E9" s="13">
        <v>0.2</v>
      </c>
    </row>
    <row r="10" spans="2:20" ht="12.75">
      <c r="B10" s="5" t="s">
        <v>31</v>
      </c>
      <c r="C10" s="12" t="s">
        <v>32</v>
      </c>
      <c r="D10" s="3" t="s">
        <v>21</v>
      </c>
      <c r="E10" s="14">
        <f>PI()*$E$4*$E$3*$E$9/60</f>
        <v>351.85837720205683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ht="12.75">
      <c r="E11" s="15"/>
    </row>
    <row r="12" spans="2:5" ht="25.5">
      <c r="B12" s="16" t="s">
        <v>33</v>
      </c>
      <c r="C12" s="10" t="s">
        <v>34</v>
      </c>
      <c r="D12" s="10" t="s">
        <v>35</v>
      </c>
      <c r="E12" s="17">
        <v>90</v>
      </c>
    </row>
    <row r="13" spans="4:5" ht="12.75">
      <c r="D13" s="3" t="s">
        <v>36</v>
      </c>
      <c r="E13" s="2">
        <f>RADIANS(E12)</f>
        <v>1.5707963267948966</v>
      </c>
    </row>
    <row r="15" spans="2:70" s="18" customFormat="1" ht="12.75">
      <c r="B15" s="19"/>
      <c r="E15" s="20">
        <v>0</v>
      </c>
      <c r="F15" s="19">
        <f>+E15</f>
        <v>0</v>
      </c>
      <c r="G15" s="19">
        <f aca="true" t="shared" si="0" ref="G15:AL15">+F15+1</f>
        <v>1</v>
      </c>
      <c r="H15" s="19">
        <f t="shared" si="0"/>
        <v>2</v>
      </c>
      <c r="I15" s="19">
        <f t="shared" si="0"/>
        <v>3</v>
      </c>
      <c r="J15" s="19">
        <f t="shared" si="0"/>
        <v>4</v>
      </c>
      <c r="K15" s="19">
        <f t="shared" si="0"/>
        <v>5</v>
      </c>
      <c r="L15" s="19">
        <f t="shared" si="0"/>
        <v>6</v>
      </c>
      <c r="M15" s="19">
        <f t="shared" si="0"/>
        <v>7</v>
      </c>
      <c r="N15" s="19">
        <f t="shared" si="0"/>
        <v>8</v>
      </c>
      <c r="O15" s="19">
        <f t="shared" si="0"/>
        <v>9</v>
      </c>
      <c r="P15" s="19">
        <f t="shared" si="0"/>
        <v>10</v>
      </c>
      <c r="Q15" s="19">
        <f t="shared" si="0"/>
        <v>11</v>
      </c>
      <c r="R15" s="19">
        <f t="shared" si="0"/>
        <v>12</v>
      </c>
      <c r="S15" s="19">
        <f t="shared" si="0"/>
        <v>13</v>
      </c>
      <c r="T15" s="19">
        <f t="shared" si="0"/>
        <v>14</v>
      </c>
      <c r="U15" s="19">
        <f t="shared" si="0"/>
        <v>15</v>
      </c>
      <c r="V15" s="19">
        <f t="shared" si="0"/>
        <v>16</v>
      </c>
      <c r="W15" s="19">
        <f t="shared" si="0"/>
        <v>17</v>
      </c>
      <c r="X15" s="19">
        <f t="shared" si="0"/>
        <v>18</v>
      </c>
      <c r="Y15" s="19">
        <f t="shared" si="0"/>
        <v>19</v>
      </c>
      <c r="Z15" s="19">
        <f t="shared" si="0"/>
        <v>20</v>
      </c>
      <c r="AA15" s="19">
        <f t="shared" si="0"/>
        <v>21</v>
      </c>
      <c r="AB15" s="19">
        <f t="shared" si="0"/>
        <v>22</v>
      </c>
      <c r="AC15" s="19">
        <f t="shared" si="0"/>
        <v>23</v>
      </c>
      <c r="AD15" s="19">
        <f t="shared" si="0"/>
        <v>24</v>
      </c>
      <c r="AE15" s="19">
        <f t="shared" si="0"/>
        <v>25</v>
      </c>
      <c r="AF15" s="19">
        <f t="shared" si="0"/>
        <v>26</v>
      </c>
      <c r="AG15" s="19">
        <f t="shared" si="0"/>
        <v>27</v>
      </c>
      <c r="AH15" s="19">
        <f t="shared" si="0"/>
        <v>28</v>
      </c>
      <c r="AI15" s="19">
        <f t="shared" si="0"/>
        <v>29</v>
      </c>
      <c r="AJ15" s="19">
        <f t="shared" si="0"/>
        <v>30</v>
      </c>
      <c r="AK15" s="19">
        <f t="shared" si="0"/>
        <v>31</v>
      </c>
      <c r="AL15" s="19">
        <f t="shared" si="0"/>
        <v>32</v>
      </c>
      <c r="AM15" s="19">
        <f aca="true" t="shared" si="1" ref="AM15:BR15">+AL15+1</f>
        <v>33</v>
      </c>
      <c r="AN15" s="19">
        <f t="shared" si="1"/>
        <v>34</v>
      </c>
      <c r="AO15" s="19">
        <f t="shared" si="1"/>
        <v>35</v>
      </c>
      <c r="AP15" s="19">
        <f t="shared" si="1"/>
        <v>36</v>
      </c>
      <c r="AQ15" s="19">
        <f t="shared" si="1"/>
        <v>37</v>
      </c>
      <c r="AR15" s="19">
        <f t="shared" si="1"/>
        <v>38</v>
      </c>
      <c r="AS15" s="19">
        <f t="shared" si="1"/>
        <v>39</v>
      </c>
      <c r="AT15" s="19">
        <f t="shared" si="1"/>
        <v>40</v>
      </c>
      <c r="AU15" s="19">
        <f t="shared" si="1"/>
        <v>41</v>
      </c>
      <c r="AV15" s="19">
        <f t="shared" si="1"/>
        <v>42</v>
      </c>
      <c r="AW15" s="19">
        <f t="shared" si="1"/>
        <v>43</v>
      </c>
      <c r="AX15" s="19">
        <f t="shared" si="1"/>
        <v>44</v>
      </c>
      <c r="AY15" s="19">
        <f t="shared" si="1"/>
        <v>45</v>
      </c>
      <c r="AZ15" s="19">
        <f t="shared" si="1"/>
        <v>46</v>
      </c>
      <c r="BA15" s="19">
        <f t="shared" si="1"/>
        <v>47</v>
      </c>
      <c r="BB15" s="19">
        <f t="shared" si="1"/>
        <v>48</v>
      </c>
      <c r="BC15" s="19">
        <f t="shared" si="1"/>
        <v>49</v>
      </c>
      <c r="BD15" s="19">
        <f t="shared" si="1"/>
        <v>50</v>
      </c>
      <c r="BE15" s="19">
        <f t="shared" si="1"/>
        <v>51</v>
      </c>
      <c r="BF15" s="19">
        <f t="shared" si="1"/>
        <v>52</v>
      </c>
      <c r="BG15" s="19">
        <f t="shared" si="1"/>
        <v>53</v>
      </c>
      <c r="BH15" s="19">
        <f t="shared" si="1"/>
        <v>54</v>
      </c>
      <c r="BI15" s="19">
        <f t="shared" si="1"/>
        <v>55</v>
      </c>
      <c r="BJ15" s="19">
        <f t="shared" si="1"/>
        <v>56</v>
      </c>
      <c r="BK15" s="19">
        <f t="shared" si="1"/>
        <v>57</v>
      </c>
      <c r="BL15" s="19">
        <f t="shared" si="1"/>
        <v>58</v>
      </c>
      <c r="BM15" s="19">
        <f t="shared" si="1"/>
        <v>59</v>
      </c>
      <c r="BN15" s="19">
        <f t="shared" si="1"/>
        <v>60</v>
      </c>
      <c r="BO15" s="19">
        <f t="shared" si="1"/>
        <v>61</v>
      </c>
      <c r="BP15" s="19">
        <f t="shared" si="1"/>
        <v>62</v>
      </c>
      <c r="BQ15" s="19">
        <f t="shared" si="1"/>
        <v>63</v>
      </c>
      <c r="BR15" s="19">
        <f t="shared" si="1"/>
        <v>64</v>
      </c>
    </row>
    <row r="16" spans="2:70" s="3" customFormat="1" ht="12.75">
      <c r="B16" s="2" t="s">
        <v>37</v>
      </c>
      <c r="E16" s="21" t="str">
        <f aca="true" t="shared" si="2" ref="E16:AJ16">"A["&amp;FIXED(E15,0)&amp;"]"</f>
        <v>A[0]</v>
      </c>
      <c r="F16" s="21" t="str">
        <f t="shared" si="2"/>
        <v>A[0]</v>
      </c>
      <c r="G16" s="21" t="str">
        <f t="shared" si="2"/>
        <v>A[1]</v>
      </c>
      <c r="H16" s="21" t="str">
        <f t="shared" si="2"/>
        <v>A[2]</v>
      </c>
      <c r="I16" s="21" t="str">
        <f t="shared" si="2"/>
        <v>A[3]</v>
      </c>
      <c r="J16" s="21" t="str">
        <f t="shared" si="2"/>
        <v>A[4]</v>
      </c>
      <c r="K16" s="21" t="str">
        <f t="shared" si="2"/>
        <v>A[5]</v>
      </c>
      <c r="L16" s="21" t="str">
        <f t="shared" si="2"/>
        <v>A[6]</v>
      </c>
      <c r="M16" s="21" t="str">
        <f t="shared" si="2"/>
        <v>A[7]</v>
      </c>
      <c r="N16" s="21" t="str">
        <f t="shared" si="2"/>
        <v>A[8]</v>
      </c>
      <c r="O16" s="21" t="str">
        <f t="shared" si="2"/>
        <v>A[9]</v>
      </c>
      <c r="P16" s="21" t="str">
        <f t="shared" si="2"/>
        <v>A[10]</v>
      </c>
      <c r="Q16" s="21" t="str">
        <f t="shared" si="2"/>
        <v>A[11]</v>
      </c>
      <c r="R16" s="21" t="str">
        <f t="shared" si="2"/>
        <v>A[12]</v>
      </c>
      <c r="S16" s="21" t="str">
        <f t="shared" si="2"/>
        <v>A[13]</v>
      </c>
      <c r="T16" s="21" t="str">
        <f t="shared" si="2"/>
        <v>A[14]</v>
      </c>
      <c r="U16" s="21" t="str">
        <f t="shared" si="2"/>
        <v>A[15]</v>
      </c>
      <c r="V16" s="21" t="str">
        <f t="shared" si="2"/>
        <v>A[16]</v>
      </c>
      <c r="W16" s="21" t="str">
        <f t="shared" si="2"/>
        <v>A[17]</v>
      </c>
      <c r="X16" s="21" t="str">
        <f t="shared" si="2"/>
        <v>A[18]</v>
      </c>
      <c r="Y16" s="21" t="str">
        <f t="shared" si="2"/>
        <v>A[19]</v>
      </c>
      <c r="Z16" s="21" t="str">
        <f t="shared" si="2"/>
        <v>A[20]</v>
      </c>
      <c r="AA16" s="21" t="str">
        <f t="shared" si="2"/>
        <v>A[21]</v>
      </c>
      <c r="AB16" s="21" t="str">
        <f t="shared" si="2"/>
        <v>A[22]</v>
      </c>
      <c r="AC16" s="21" t="str">
        <f t="shared" si="2"/>
        <v>A[23]</v>
      </c>
      <c r="AD16" s="21" t="str">
        <f t="shared" si="2"/>
        <v>A[24]</v>
      </c>
      <c r="AE16" s="21" t="str">
        <f t="shared" si="2"/>
        <v>A[25]</v>
      </c>
      <c r="AF16" s="21" t="str">
        <f t="shared" si="2"/>
        <v>A[26]</v>
      </c>
      <c r="AG16" s="21" t="str">
        <f t="shared" si="2"/>
        <v>A[27]</v>
      </c>
      <c r="AH16" s="21" t="str">
        <f t="shared" si="2"/>
        <v>A[28]</v>
      </c>
      <c r="AI16" s="21" t="str">
        <f t="shared" si="2"/>
        <v>A[29]</v>
      </c>
      <c r="AJ16" s="21" t="str">
        <f t="shared" si="2"/>
        <v>A[30]</v>
      </c>
      <c r="AK16" s="21" t="str">
        <f aca="true" t="shared" si="3" ref="AK16:BP16">"A["&amp;FIXED(AK15,0)&amp;"]"</f>
        <v>A[31]</v>
      </c>
      <c r="AL16" s="21" t="str">
        <f t="shared" si="3"/>
        <v>A[32]</v>
      </c>
      <c r="AM16" s="21" t="str">
        <f t="shared" si="3"/>
        <v>A[33]</v>
      </c>
      <c r="AN16" s="21" t="str">
        <f t="shared" si="3"/>
        <v>A[34]</v>
      </c>
      <c r="AO16" s="21" t="str">
        <f t="shared" si="3"/>
        <v>A[35]</v>
      </c>
      <c r="AP16" s="21" t="str">
        <f t="shared" si="3"/>
        <v>A[36]</v>
      </c>
      <c r="AQ16" s="21" t="str">
        <f t="shared" si="3"/>
        <v>A[37]</v>
      </c>
      <c r="AR16" s="21" t="str">
        <f t="shared" si="3"/>
        <v>A[38]</v>
      </c>
      <c r="AS16" s="21" t="str">
        <f t="shared" si="3"/>
        <v>A[39]</v>
      </c>
      <c r="AT16" s="21" t="str">
        <f t="shared" si="3"/>
        <v>A[40]</v>
      </c>
      <c r="AU16" s="21" t="str">
        <f t="shared" si="3"/>
        <v>A[41]</v>
      </c>
      <c r="AV16" s="21" t="str">
        <f t="shared" si="3"/>
        <v>A[42]</v>
      </c>
      <c r="AW16" s="21" t="str">
        <f t="shared" si="3"/>
        <v>A[43]</v>
      </c>
      <c r="AX16" s="21" t="str">
        <f t="shared" si="3"/>
        <v>A[44]</v>
      </c>
      <c r="AY16" s="21" t="str">
        <f t="shared" si="3"/>
        <v>A[45]</v>
      </c>
      <c r="AZ16" s="21" t="str">
        <f t="shared" si="3"/>
        <v>A[46]</v>
      </c>
      <c r="BA16" s="21" t="str">
        <f t="shared" si="3"/>
        <v>A[47]</v>
      </c>
      <c r="BB16" s="21" t="str">
        <f t="shared" si="3"/>
        <v>A[48]</v>
      </c>
      <c r="BC16" s="21" t="str">
        <f t="shared" si="3"/>
        <v>A[49]</v>
      </c>
      <c r="BD16" s="21" t="str">
        <f t="shared" si="3"/>
        <v>A[50]</v>
      </c>
      <c r="BE16" s="21" t="str">
        <f t="shared" si="3"/>
        <v>A[51]</v>
      </c>
      <c r="BF16" s="21" t="str">
        <f t="shared" si="3"/>
        <v>A[52]</v>
      </c>
      <c r="BG16" s="21" t="str">
        <f t="shared" si="3"/>
        <v>A[53]</v>
      </c>
      <c r="BH16" s="21" t="str">
        <f t="shared" si="3"/>
        <v>A[54]</v>
      </c>
      <c r="BI16" s="21" t="str">
        <f t="shared" si="3"/>
        <v>A[55]</v>
      </c>
      <c r="BJ16" s="21" t="str">
        <f t="shared" si="3"/>
        <v>A[56]</v>
      </c>
      <c r="BK16" s="21" t="str">
        <f t="shared" si="3"/>
        <v>A[57]</v>
      </c>
      <c r="BL16" s="21" t="str">
        <f t="shared" si="3"/>
        <v>A[58]</v>
      </c>
      <c r="BM16" s="21" t="str">
        <f t="shared" si="3"/>
        <v>A[59]</v>
      </c>
      <c r="BN16" s="21" t="str">
        <f t="shared" si="3"/>
        <v>A[60]</v>
      </c>
      <c r="BO16" s="21" t="str">
        <f t="shared" si="3"/>
        <v>A[61]</v>
      </c>
      <c r="BP16" s="21" t="str">
        <f t="shared" si="3"/>
        <v>A[62]</v>
      </c>
      <c r="BQ16" s="21" t="str">
        <f>"A["&amp;FIXED(BQ15,0)&amp;"]"</f>
        <v>A[63]</v>
      </c>
      <c r="BR16" s="21" t="str">
        <f>"A["&amp;FIXED(BR15,0)&amp;"]"</f>
        <v>A[64]</v>
      </c>
    </row>
    <row r="17" spans="3:70" ht="12.75">
      <c r="C17" s="3" t="s">
        <v>38</v>
      </c>
      <c r="D17" s="3" t="s">
        <v>39</v>
      </c>
      <c r="E17" s="22">
        <v>-2.5</v>
      </c>
      <c r="F17" s="2">
        <f>+E17</f>
        <v>-2.5</v>
      </c>
      <c r="G17" s="2">
        <f aca="true" t="shared" si="4" ref="G17:AL17">+F73</f>
        <v>-2.5</v>
      </c>
      <c r="H17" s="2">
        <f t="shared" si="4"/>
        <v>-2.3943054766175353</v>
      </c>
      <c r="I17" s="2">
        <f t="shared" si="4"/>
        <v>-2.143202609600043</v>
      </c>
      <c r="J17" s="2">
        <f t="shared" si="4"/>
        <v>-1.8701168522288638</v>
      </c>
      <c r="K17" s="2">
        <f t="shared" si="4"/>
        <v>-1.7131343401601506</v>
      </c>
      <c r="L17" s="2">
        <f t="shared" si="4"/>
        <v>-1.5610293073558144</v>
      </c>
      <c r="M17" s="2">
        <f t="shared" si="4"/>
        <v>-1.2944072026038922</v>
      </c>
      <c r="N17" s="2">
        <f t="shared" si="4"/>
        <v>-0.9670455171824466</v>
      </c>
      <c r="O17" s="2">
        <f t="shared" si="4"/>
        <v>-0.6208890126374835</v>
      </c>
      <c r="P17" s="2">
        <f t="shared" si="4"/>
        <v>-0.27493527482532865</v>
      </c>
      <c r="Q17" s="2">
        <f t="shared" si="4"/>
        <v>0.0712290451116775</v>
      </c>
      <c r="R17" s="2">
        <f t="shared" si="4"/>
        <v>0.4171891876490004</v>
      </c>
      <c r="S17" s="2">
        <f t="shared" si="4"/>
        <v>0.7633585092967268</v>
      </c>
      <c r="T17" s="2">
        <f t="shared" si="4"/>
        <v>1.1093222445374828</v>
      </c>
      <c r="U17" s="2">
        <f t="shared" si="4"/>
        <v>1.4035322970652455</v>
      </c>
      <c r="V17" s="2">
        <f t="shared" si="4"/>
        <v>1.6802085703348462</v>
      </c>
      <c r="W17" s="2">
        <f t="shared" si="4"/>
        <v>1.9548679254802293</v>
      </c>
      <c r="X17" s="2">
        <f t="shared" si="4"/>
        <v>2.1785902659329914</v>
      </c>
      <c r="Y17" s="2">
        <f t="shared" si="4"/>
        <v>2.2885491206252904</v>
      </c>
      <c r="Z17" s="2">
        <f t="shared" si="4"/>
        <v>2.1613430914883485</v>
      </c>
      <c r="AA17" s="2">
        <f t="shared" si="4"/>
        <v>1.8881440324870091</v>
      </c>
      <c r="AB17" s="2">
        <f t="shared" si="4"/>
        <v>1.5522685701834849</v>
      </c>
      <c r="AC17" s="2">
        <f t="shared" si="4"/>
        <v>1.206136242664828</v>
      </c>
      <c r="AD17" s="2">
        <f t="shared" si="4"/>
        <v>0.8602187059150158</v>
      </c>
      <c r="AE17" s="2">
        <f t="shared" si="4"/>
        <v>0.5141026543297663</v>
      </c>
      <c r="AF17" s="2">
        <f t="shared" si="4"/>
        <v>0.1682027896005056</v>
      </c>
      <c r="AG17" s="2">
        <f t="shared" si="4"/>
        <v>-0.16467435161393407</v>
      </c>
      <c r="AH17" s="2">
        <f t="shared" si="4"/>
        <v>-0.49706378285745134</v>
      </c>
      <c r="AI17" s="2">
        <f t="shared" si="4"/>
        <v>-0.8458333926736608</v>
      </c>
      <c r="AJ17" s="2">
        <f t="shared" si="4"/>
        <v>-1.1944576971025325</v>
      </c>
      <c r="AK17" s="2">
        <f t="shared" si="4"/>
        <v>-1.5375387881897737</v>
      </c>
      <c r="AL17" s="2">
        <f t="shared" si="4"/>
        <v>-1.822128336872503</v>
      </c>
      <c r="AM17" s="2">
        <f aca="true" t="shared" si="5" ref="AM17:BR17">+AL73</f>
        <v>-2.0841156680810746</v>
      </c>
      <c r="AN17" s="2">
        <f t="shared" si="5"/>
        <v>-2.3438989241498125</v>
      </c>
      <c r="AO17" s="2">
        <f t="shared" si="5"/>
        <v>-2.57573930517261</v>
      </c>
      <c r="AP17" s="2">
        <f t="shared" si="5"/>
        <v>-2.576988773040701</v>
      </c>
      <c r="AQ17" s="2">
        <f t="shared" si="5"/>
        <v>-2.340611467501022</v>
      </c>
      <c r="AR17" s="2">
        <f t="shared" si="5"/>
        <v>-2.0672772415027847</v>
      </c>
      <c r="AS17" s="2">
        <f t="shared" si="5"/>
        <v>-1.8488996749457143</v>
      </c>
      <c r="AT17" s="2">
        <f t="shared" si="5"/>
        <v>-1.7016494061476173</v>
      </c>
      <c r="AU17" s="2">
        <f t="shared" si="5"/>
        <v>-1.5278086783730511</v>
      </c>
      <c r="AV17" s="2">
        <f t="shared" si="5"/>
        <v>-1.2481362532966862</v>
      </c>
      <c r="AW17" s="2">
        <f t="shared" si="5"/>
        <v>-0.9205334881247265</v>
      </c>
      <c r="AX17" s="2">
        <f t="shared" si="5"/>
        <v>-0.5743632350706459</v>
      </c>
      <c r="AY17" s="2">
        <f t="shared" si="5"/>
        <v>-0.22839898038365358</v>
      </c>
      <c r="AZ17" s="2">
        <f t="shared" si="5"/>
        <v>0.11777263735957348</v>
      </c>
      <c r="BA17" s="2">
        <f t="shared" si="5"/>
        <v>0.4637368498905764</v>
      </c>
      <c r="BB17" s="2">
        <f t="shared" si="5"/>
        <v>0.8099070185823095</v>
      </c>
      <c r="BC17" s="2">
        <f t="shared" si="5"/>
        <v>1.1558683769025064</v>
      </c>
      <c r="BD17" s="2">
        <f t="shared" si="5"/>
        <v>1.4494688734270658</v>
      </c>
      <c r="BE17" s="2">
        <f t="shared" si="5"/>
        <v>1.7248163249116464</v>
      </c>
      <c r="BF17" s="2">
        <f t="shared" si="5"/>
        <v>1.9795358541732433</v>
      </c>
      <c r="BG17" s="2">
        <f t="shared" si="5"/>
        <v>2.2009959226233176</v>
      </c>
      <c r="BH17" s="2">
        <f t="shared" si="5"/>
        <v>2.35024491357501</v>
      </c>
      <c r="BI17" s="2">
        <f t="shared" si="5"/>
        <v>2.2718078833246595</v>
      </c>
      <c r="BJ17" s="2">
        <f t="shared" si="5"/>
        <v>2.0216550709793597</v>
      </c>
      <c r="BK17" s="2">
        <f t="shared" si="5"/>
        <v>1.6786141827413463</v>
      </c>
      <c r="BL17" s="2">
        <f t="shared" si="5"/>
        <v>1.3326502386552976</v>
      </c>
      <c r="BM17" s="2">
        <f t="shared" si="5"/>
        <v>0.9864786638693437</v>
      </c>
      <c r="BN17" s="2">
        <f t="shared" si="5"/>
        <v>0.6405142266004735</v>
      </c>
      <c r="BO17" s="2">
        <f t="shared" si="5"/>
        <v>0.29434356520721355</v>
      </c>
      <c r="BP17" s="2">
        <f t="shared" si="5"/>
        <v>-0.05161855318783527</v>
      </c>
      <c r="BQ17" s="2">
        <f t="shared" si="5"/>
        <v>-0.3977854874555338</v>
      </c>
      <c r="BR17" s="2">
        <f t="shared" si="5"/>
        <v>-0.7468000574801608</v>
      </c>
    </row>
    <row r="18" spans="3:70" ht="12.75">
      <c r="C18" s="3" t="s">
        <v>40</v>
      </c>
      <c r="D18" s="3" t="s">
        <v>39</v>
      </c>
      <c r="E18" s="22">
        <v>0</v>
      </c>
      <c r="F18" s="2">
        <f>+E18</f>
        <v>0</v>
      </c>
      <c r="G18" s="2">
        <f aca="true" t="shared" si="6" ref="G18:AL18">+F74</f>
        <v>0.3518583772020568</v>
      </c>
      <c r="H18" s="2">
        <f t="shared" si="6"/>
        <v>0.6164046257669539</v>
      </c>
      <c r="I18" s="2">
        <f t="shared" si="6"/>
        <v>0.7084136107123324</v>
      </c>
      <c r="J18" s="2">
        <f t="shared" si="6"/>
        <v>0.5865252363652935</v>
      </c>
      <c r="K18" s="2">
        <f t="shared" si="6"/>
        <v>0.3278383376701469</v>
      </c>
      <c r="L18" s="2">
        <f t="shared" si="6"/>
        <v>0.059617368499171416</v>
      </c>
      <c r="M18" s="2">
        <f t="shared" si="6"/>
        <v>-0.09527318177772783</v>
      </c>
      <c r="N18" s="2">
        <f t="shared" si="6"/>
        <v>-0.13322712518080188</v>
      </c>
      <c r="O18" s="2">
        <f t="shared" si="6"/>
        <v>-0.13646186026666857</v>
      </c>
      <c r="P18" s="2">
        <f t="shared" si="6"/>
        <v>-0.13920150754404176</v>
      </c>
      <c r="Q18" s="2">
        <f t="shared" si="6"/>
        <v>-0.14144934036987364</v>
      </c>
      <c r="R18" s="2">
        <f t="shared" si="6"/>
        <v>-0.14320266548544158</v>
      </c>
      <c r="S18" s="2">
        <f t="shared" si="6"/>
        <v>-0.1444635777804784</v>
      </c>
      <c r="T18" s="2">
        <f t="shared" si="6"/>
        <v>-0.14523056648292204</v>
      </c>
      <c r="U18" s="2">
        <f t="shared" si="6"/>
        <v>-0.052932818411602384</v>
      </c>
      <c r="V18" s="2">
        <f t="shared" si="6"/>
        <v>0.14946658030626314</v>
      </c>
      <c r="W18" s="2">
        <f t="shared" si="6"/>
        <v>0.3601726024816752</v>
      </c>
      <c r="X18" s="2">
        <f t="shared" si="6"/>
        <v>0.35424895929991645</v>
      </c>
      <c r="Y18" s="2">
        <f t="shared" si="6"/>
        <v>0.11422428632240257</v>
      </c>
      <c r="Z18" s="2">
        <f t="shared" si="6"/>
        <v>-0.12492370829582272</v>
      </c>
      <c r="AA18" s="2">
        <f t="shared" si="6"/>
        <v>-0.1921648739006815</v>
      </c>
      <c r="AB18" s="2">
        <f t="shared" si="6"/>
        <v>-0.17541251607370442</v>
      </c>
      <c r="AC18" s="2">
        <f t="shared" si="6"/>
        <v>-0.18062797352059076</v>
      </c>
      <c r="AD18" s="2">
        <f t="shared" si="6"/>
        <v>-0.1863334219997142</v>
      </c>
      <c r="AE18" s="2">
        <f t="shared" si="6"/>
        <v>-0.1925356784358624</v>
      </c>
      <c r="AF18" s="2">
        <f t="shared" si="6"/>
        <v>-0.19922731154631063</v>
      </c>
      <c r="AG18" s="2">
        <f t="shared" si="6"/>
        <v>-0.17875271440478419</v>
      </c>
      <c r="AH18" s="2">
        <f t="shared" si="6"/>
        <v>-0.15944472683332597</v>
      </c>
      <c r="AI18" s="2">
        <f t="shared" si="6"/>
        <v>-0.17643800328871914</v>
      </c>
      <c r="AJ18" s="2">
        <f t="shared" si="6"/>
        <v>-0.1937467131155393</v>
      </c>
      <c r="AK18" s="2">
        <f t="shared" si="6"/>
        <v>-0.19667860085891742</v>
      </c>
      <c r="AL18" s="2">
        <f t="shared" si="6"/>
        <v>-0.09386221387475407</v>
      </c>
      <c r="AM18" s="2">
        <f aca="true" t="shared" si="7" ref="AM18:BR18">+AL74</f>
        <v>0.1276685273634814</v>
      </c>
      <c r="AN18" s="2">
        <f t="shared" si="7"/>
        <v>0.35615081166519774</v>
      </c>
      <c r="AO18" s="2">
        <f t="shared" si="7"/>
        <v>0.595893252627181</v>
      </c>
      <c r="AP18" s="2">
        <f t="shared" si="7"/>
        <v>0.8196905135493227</v>
      </c>
      <c r="AQ18" s="2">
        <f t="shared" si="7"/>
        <v>0.9372854232563586</v>
      </c>
      <c r="AR18" s="2">
        <f t="shared" si="7"/>
        <v>0.8346727238308626</v>
      </c>
      <c r="AS18" s="2">
        <f t="shared" si="7"/>
        <v>0.5869871657223759</v>
      </c>
      <c r="AT18" s="2">
        <f t="shared" si="7"/>
        <v>0.28774853417542134</v>
      </c>
      <c r="AU18" s="2">
        <f t="shared" si="7"/>
        <v>0.03307652810833345</v>
      </c>
      <c r="AV18" s="2">
        <f t="shared" si="7"/>
        <v>-0.11304764492548658</v>
      </c>
      <c r="AW18" s="2">
        <f t="shared" si="7"/>
        <v>-0.14886109426367444</v>
      </c>
      <c r="AX18" s="2">
        <f t="shared" si="7"/>
        <v>-0.14983323125851464</v>
      </c>
      <c r="AY18" s="2">
        <f t="shared" si="7"/>
        <v>-0.15031161633304488</v>
      </c>
      <c r="AZ18" s="2">
        <f t="shared" si="7"/>
        <v>-0.15029682106636078</v>
      </c>
      <c r="BA18" s="2">
        <f t="shared" si="7"/>
        <v>-0.14978886318552725</v>
      </c>
      <c r="BB18" s="2">
        <f t="shared" si="7"/>
        <v>-0.14878713577757802</v>
      </c>
      <c r="BC18" s="2">
        <f t="shared" si="7"/>
        <v>-0.1472928390701467</v>
      </c>
      <c r="BD18" s="2">
        <f t="shared" si="7"/>
        <v>-0.053074063085962554</v>
      </c>
      <c r="BE18" s="2">
        <f t="shared" si="7"/>
        <v>0.15112940836507543</v>
      </c>
      <c r="BF18" s="2">
        <f t="shared" si="7"/>
        <v>0.3852436022665904</v>
      </c>
      <c r="BG18" s="2">
        <f t="shared" si="7"/>
        <v>0.4175269299806729</v>
      </c>
      <c r="BH18" s="2">
        <f t="shared" si="7"/>
        <v>0.19974829911183317</v>
      </c>
      <c r="BI18" s="2">
        <f t="shared" si="7"/>
        <v>-0.06679017091897614</v>
      </c>
      <c r="BJ18" s="2">
        <f t="shared" si="7"/>
        <v>-0.19556388977051245</v>
      </c>
      <c r="BK18" s="2">
        <f t="shared" si="7"/>
        <v>-0.20157887308110764</v>
      </c>
      <c r="BL18" s="2">
        <f t="shared" si="7"/>
        <v>-0.2009127155688543</v>
      </c>
      <c r="BM18" s="2">
        <f t="shared" si="7"/>
        <v>-0.20073962577863244</v>
      </c>
      <c r="BN18" s="2">
        <f t="shared" si="7"/>
        <v>-0.2010598110993444</v>
      </c>
      <c r="BO18" s="2">
        <f t="shared" si="7"/>
        <v>-0.2018736540914967</v>
      </c>
      <c r="BP18" s="2">
        <f t="shared" si="7"/>
        <v>-0.20318017964265572</v>
      </c>
      <c r="BQ18" s="2">
        <f t="shared" si="7"/>
        <v>-0.20498094880213236</v>
      </c>
      <c r="BR18" s="2">
        <f t="shared" si="7"/>
        <v>-0.1997534269314442</v>
      </c>
    </row>
    <row r="19" spans="5:6" ht="12.75">
      <c r="E19" s="15"/>
      <c r="F19" s="23"/>
    </row>
    <row r="20" spans="5:70" ht="12.75">
      <c r="E20" s="15"/>
      <c r="F20" s="23"/>
      <c r="G20" s="24">
        <f aca="true" t="shared" si="8" ref="G20:AL20">F21+IF(F77=$E$34,0,F56)</f>
        <v>90</v>
      </c>
      <c r="H20" s="24">
        <f t="shared" si="8"/>
        <v>46.44348315702224</v>
      </c>
      <c r="I20" s="24">
        <f t="shared" si="8"/>
        <v>-6.195845707687468</v>
      </c>
      <c r="J20" s="24">
        <f t="shared" si="8"/>
        <v>318.08986282626</v>
      </c>
      <c r="K20" s="24">
        <f t="shared" si="8"/>
        <v>284.4125486432684</v>
      </c>
      <c r="L20" s="24">
        <f t="shared" si="8"/>
        <v>314.7016004137609</v>
      </c>
      <c r="M20" s="24">
        <f t="shared" si="8"/>
        <v>344.9906521842534</v>
      </c>
      <c r="N20" s="24">
        <f t="shared" si="8"/>
        <v>361.78278421061447</v>
      </c>
      <c r="O20" s="24">
        <f t="shared" si="8"/>
        <v>-2.8535789023053333</v>
      </c>
      <c r="P20" s="24">
        <f t="shared" si="8"/>
        <v>361.94613418938576</v>
      </c>
      <c r="Q20" s="24">
        <f t="shared" si="8"/>
        <v>-2.6902289235340398</v>
      </c>
      <c r="R20" s="24">
        <f t="shared" si="8"/>
        <v>362.10948416815705</v>
      </c>
      <c r="S20" s="24">
        <f t="shared" si="8"/>
        <v>-2.526878944762746</v>
      </c>
      <c r="T20" s="24">
        <f t="shared" si="8"/>
        <v>362.27283414692835</v>
      </c>
      <c r="U20" s="24">
        <f t="shared" si="8"/>
        <v>32.56188591742085</v>
      </c>
      <c r="V20" s="24">
        <f t="shared" si="8"/>
        <v>39.811942554617964</v>
      </c>
      <c r="W20" s="24">
        <f t="shared" si="8"/>
        <v>35.17557944169816</v>
      </c>
      <c r="X20" s="24">
        <f t="shared" si="8"/>
        <v>-38.20898658743903</v>
      </c>
      <c r="Y20" s="24">
        <f t="shared" si="8"/>
        <v>267.4354195609637</v>
      </c>
      <c r="Z20" s="24">
        <f t="shared" si="8"/>
        <v>216.54635811112382</v>
      </c>
      <c r="AA20" s="24">
        <f t="shared" si="8"/>
        <v>171.10784580202125</v>
      </c>
      <c r="AB20" s="24">
        <f t="shared" si="8"/>
        <v>183.18143836428192</v>
      </c>
      <c r="AC20" s="24">
        <f t="shared" si="8"/>
        <v>178.5450752513621</v>
      </c>
      <c r="AD20" s="24">
        <f t="shared" si="8"/>
        <v>183.3447883430532</v>
      </c>
      <c r="AE20" s="24">
        <f t="shared" si="8"/>
        <v>178.7084252301334</v>
      </c>
      <c r="AF20" s="24">
        <f t="shared" si="8"/>
        <v>183.5081383218245</v>
      </c>
      <c r="AG20" s="24">
        <f t="shared" si="8"/>
        <v>169.45243584706475</v>
      </c>
      <c r="AH20" s="24">
        <f t="shared" si="8"/>
        <v>183.8985896171291</v>
      </c>
      <c r="AI20" s="24">
        <f t="shared" si="8"/>
        <v>181.6803003988525</v>
      </c>
      <c r="AJ20" s="24">
        <f t="shared" si="8"/>
        <v>184.00434268368744</v>
      </c>
      <c r="AK20" s="24">
        <f t="shared" si="8"/>
        <v>176.9749051322765</v>
      </c>
      <c r="AL20" s="24">
        <f t="shared" si="8"/>
        <v>143.29759094928488</v>
      </c>
      <c r="AM20" s="24">
        <f aca="true" t="shared" si="9" ref="AM20:BR20">AL21+IF(AL77=$E$34,0,AL56)</f>
        <v>136.26815339787393</v>
      </c>
      <c r="AN20" s="24">
        <f t="shared" si="9"/>
        <v>141.06786648956503</v>
      </c>
      <c r="AO20" s="24">
        <f t="shared" si="9"/>
        <v>127.01216401480528</v>
      </c>
      <c r="AP20" s="24">
        <f t="shared" si="9"/>
        <v>53.62759798566809</v>
      </c>
      <c r="AQ20" s="24">
        <f t="shared" si="9"/>
        <v>-0.7279958659292163</v>
      </c>
      <c r="AR20" s="24">
        <f t="shared" si="9"/>
        <v>319.5746114394916</v>
      </c>
      <c r="AS20" s="24">
        <f t="shared" si="9"/>
        <v>303.2288698130398</v>
      </c>
      <c r="AT20" s="24">
        <f t="shared" si="9"/>
        <v>289.17316733828005</v>
      </c>
      <c r="AU20" s="24">
        <f t="shared" si="9"/>
        <v>319.46221910877256</v>
      </c>
      <c r="AV20" s="24">
        <f t="shared" si="9"/>
        <v>345.36514835502436</v>
      </c>
      <c r="AW20" s="24">
        <f t="shared" si="9"/>
        <v>362.1572803813854</v>
      </c>
      <c r="AX20" s="24">
        <f t="shared" si="9"/>
        <v>-2.4790827315343797</v>
      </c>
      <c r="AY20" s="24">
        <f t="shared" si="9"/>
        <v>362.3206303601567</v>
      </c>
      <c r="AZ20" s="24">
        <f t="shared" si="9"/>
        <v>-2.315732752763086</v>
      </c>
      <c r="BA20" s="24">
        <f t="shared" si="9"/>
        <v>362.483980338928</v>
      </c>
      <c r="BB20" s="24">
        <f t="shared" si="9"/>
        <v>-2.1523827739917927</v>
      </c>
      <c r="BC20" s="24">
        <f t="shared" si="9"/>
        <v>362.6473303176993</v>
      </c>
      <c r="BD20" s="24">
        <f t="shared" si="9"/>
        <v>32.936382088191806</v>
      </c>
      <c r="BE20" s="24">
        <f t="shared" si="9"/>
        <v>40.18643872538892</v>
      </c>
      <c r="BF20" s="24">
        <f t="shared" si="9"/>
        <v>44.98615181708003</v>
      </c>
      <c r="BG20" s="24">
        <f t="shared" si="9"/>
        <v>-28.398414212057162</v>
      </c>
      <c r="BH20" s="24">
        <f t="shared" si="9"/>
        <v>277.24599193634555</v>
      </c>
      <c r="BI20" s="24">
        <f t="shared" si="9"/>
        <v>229.95776977539427</v>
      </c>
      <c r="BJ20" s="24">
        <f t="shared" si="9"/>
        <v>184.5192574662917</v>
      </c>
      <c r="BK20" s="24">
        <f t="shared" si="9"/>
        <v>177.48981991488074</v>
      </c>
      <c r="BL20" s="24">
        <f t="shared" si="9"/>
        <v>182.28953300657184</v>
      </c>
      <c r="BM20" s="24">
        <f t="shared" si="9"/>
        <v>177.65316989365203</v>
      </c>
      <c r="BN20" s="24">
        <f t="shared" si="9"/>
        <v>182.45288298534314</v>
      </c>
      <c r="BO20" s="24">
        <f t="shared" si="9"/>
        <v>177.81651987242333</v>
      </c>
      <c r="BP20" s="24">
        <f t="shared" si="9"/>
        <v>182.61623296411443</v>
      </c>
      <c r="BQ20" s="24">
        <f t="shared" si="9"/>
        <v>177.97986985119462</v>
      </c>
      <c r="BR20" s="24">
        <f t="shared" si="9"/>
        <v>180.30391213602957</v>
      </c>
    </row>
    <row r="21" spans="2:70" ht="25.5">
      <c r="B21" s="16" t="s">
        <v>33</v>
      </c>
      <c r="C21" s="10" t="s">
        <v>41</v>
      </c>
      <c r="D21" s="10" t="s">
        <v>35</v>
      </c>
      <c r="E21" s="24">
        <f>+E12</f>
        <v>90</v>
      </c>
      <c r="F21" s="24">
        <f>+E12</f>
        <v>90</v>
      </c>
      <c r="G21" s="24">
        <f aca="true" t="shared" si="10" ref="G21:AL21">IF(G20&lt;0,+G20+360,IF(G20&gt;360,G20-360,G20))</f>
        <v>90</v>
      </c>
      <c r="H21" s="24">
        <f t="shared" si="10"/>
        <v>46.44348315702224</v>
      </c>
      <c r="I21" s="24">
        <f t="shared" si="10"/>
        <v>353.80415429231255</v>
      </c>
      <c r="J21" s="24">
        <f t="shared" si="10"/>
        <v>318.08986282626</v>
      </c>
      <c r="K21" s="24">
        <f t="shared" si="10"/>
        <v>284.4125486432684</v>
      </c>
      <c r="L21" s="24">
        <f t="shared" si="10"/>
        <v>314.7016004137609</v>
      </c>
      <c r="M21" s="24">
        <f t="shared" si="10"/>
        <v>344.9906521842534</v>
      </c>
      <c r="N21" s="24">
        <f t="shared" si="10"/>
        <v>1.7827842106144658</v>
      </c>
      <c r="O21" s="24">
        <f t="shared" si="10"/>
        <v>357.14642109769466</v>
      </c>
      <c r="P21" s="24">
        <f t="shared" si="10"/>
        <v>1.9461341893857593</v>
      </c>
      <c r="Q21" s="24">
        <f t="shared" si="10"/>
        <v>357.30977107646595</v>
      </c>
      <c r="R21" s="24">
        <f t="shared" si="10"/>
        <v>2.109484168157053</v>
      </c>
      <c r="S21" s="24">
        <f t="shared" si="10"/>
        <v>357.47312105523724</v>
      </c>
      <c r="T21" s="24">
        <f t="shared" si="10"/>
        <v>2.2728341469283464</v>
      </c>
      <c r="U21" s="24">
        <f t="shared" si="10"/>
        <v>32.56188591742085</v>
      </c>
      <c r="V21" s="24">
        <f t="shared" si="10"/>
        <v>39.811942554617964</v>
      </c>
      <c r="W21" s="24">
        <f t="shared" si="10"/>
        <v>35.17557944169816</v>
      </c>
      <c r="X21" s="24">
        <f t="shared" si="10"/>
        <v>321.79101341256097</v>
      </c>
      <c r="Y21" s="24">
        <f t="shared" si="10"/>
        <v>267.4354195609637</v>
      </c>
      <c r="Z21" s="24">
        <f t="shared" si="10"/>
        <v>216.54635811112382</v>
      </c>
      <c r="AA21" s="24">
        <f t="shared" si="10"/>
        <v>171.10784580202125</v>
      </c>
      <c r="AB21" s="24">
        <f t="shared" si="10"/>
        <v>183.18143836428192</v>
      </c>
      <c r="AC21" s="24">
        <f t="shared" si="10"/>
        <v>178.5450752513621</v>
      </c>
      <c r="AD21" s="24">
        <f t="shared" si="10"/>
        <v>183.3447883430532</v>
      </c>
      <c r="AE21" s="24">
        <f t="shared" si="10"/>
        <v>178.7084252301334</v>
      </c>
      <c r="AF21" s="24">
        <f t="shared" si="10"/>
        <v>183.5081383218245</v>
      </c>
      <c r="AG21" s="24">
        <f t="shared" si="10"/>
        <v>169.45243584706475</v>
      </c>
      <c r="AH21" s="24">
        <f t="shared" si="10"/>
        <v>183.8985896171291</v>
      </c>
      <c r="AI21" s="24">
        <f t="shared" si="10"/>
        <v>181.6803003988525</v>
      </c>
      <c r="AJ21" s="24">
        <f t="shared" si="10"/>
        <v>184.00434268368744</v>
      </c>
      <c r="AK21" s="24">
        <f t="shared" si="10"/>
        <v>176.9749051322765</v>
      </c>
      <c r="AL21" s="24">
        <f t="shared" si="10"/>
        <v>143.29759094928488</v>
      </c>
      <c r="AM21" s="24">
        <f aca="true" t="shared" si="11" ref="AM21:BR21">IF(AM20&lt;0,+AM20+360,IF(AM20&gt;360,AM20-360,AM20))</f>
        <v>136.26815339787393</v>
      </c>
      <c r="AN21" s="24">
        <f t="shared" si="11"/>
        <v>141.06786648956503</v>
      </c>
      <c r="AO21" s="24">
        <f t="shared" si="11"/>
        <v>127.01216401480528</v>
      </c>
      <c r="AP21" s="24">
        <f t="shared" si="11"/>
        <v>53.62759798566809</v>
      </c>
      <c r="AQ21" s="24">
        <f t="shared" si="11"/>
        <v>359.2720041340708</v>
      </c>
      <c r="AR21" s="24">
        <f t="shared" si="11"/>
        <v>319.5746114394916</v>
      </c>
      <c r="AS21" s="24">
        <f t="shared" si="11"/>
        <v>303.2288698130398</v>
      </c>
      <c r="AT21" s="24">
        <f t="shared" si="11"/>
        <v>289.17316733828005</v>
      </c>
      <c r="AU21" s="24">
        <f t="shared" si="11"/>
        <v>319.46221910877256</v>
      </c>
      <c r="AV21" s="24">
        <f t="shared" si="11"/>
        <v>345.36514835502436</v>
      </c>
      <c r="AW21" s="24">
        <f t="shared" si="11"/>
        <v>2.1572803813854193</v>
      </c>
      <c r="AX21" s="24">
        <f t="shared" si="11"/>
        <v>357.5209172684656</v>
      </c>
      <c r="AY21" s="24">
        <f t="shared" si="11"/>
        <v>2.320630360156713</v>
      </c>
      <c r="AZ21" s="24">
        <f t="shared" si="11"/>
        <v>357.6842672472369</v>
      </c>
      <c r="BA21" s="24">
        <f t="shared" si="11"/>
        <v>2.4839803389280064</v>
      </c>
      <c r="BB21" s="24">
        <f t="shared" si="11"/>
        <v>357.8476172260082</v>
      </c>
      <c r="BC21" s="24">
        <f t="shared" si="11"/>
        <v>2.6473303176993</v>
      </c>
      <c r="BD21" s="24">
        <f t="shared" si="11"/>
        <v>32.936382088191806</v>
      </c>
      <c r="BE21" s="24">
        <f t="shared" si="11"/>
        <v>40.18643872538892</v>
      </c>
      <c r="BF21" s="24">
        <f t="shared" si="11"/>
        <v>44.98615181708003</v>
      </c>
      <c r="BG21" s="24">
        <f t="shared" si="11"/>
        <v>331.60158578794284</v>
      </c>
      <c r="BH21" s="24">
        <f t="shared" si="11"/>
        <v>277.24599193634555</v>
      </c>
      <c r="BI21" s="24">
        <f t="shared" si="11"/>
        <v>229.95776977539427</v>
      </c>
      <c r="BJ21" s="24">
        <f t="shared" si="11"/>
        <v>184.5192574662917</v>
      </c>
      <c r="BK21" s="24">
        <f t="shared" si="11"/>
        <v>177.48981991488074</v>
      </c>
      <c r="BL21" s="24">
        <f t="shared" si="11"/>
        <v>182.28953300657184</v>
      </c>
      <c r="BM21" s="24">
        <f t="shared" si="11"/>
        <v>177.65316989365203</v>
      </c>
      <c r="BN21" s="24">
        <f t="shared" si="11"/>
        <v>182.45288298534314</v>
      </c>
      <c r="BO21" s="24">
        <f t="shared" si="11"/>
        <v>177.81651987242333</v>
      </c>
      <c r="BP21" s="24">
        <f t="shared" si="11"/>
        <v>182.61623296411443</v>
      </c>
      <c r="BQ21" s="24">
        <f t="shared" si="11"/>
        <v>177.97986985119462</v>
      </c>
      <c r="BR21" s="24">
        <f t="shared" si="11"/>
        <v>180.30391213602957</v>
      </c>
    </row>
    <row r="22" spans="4:70" ht="12.75">
      <c r="D22" s="3" t="s">
        <v>36</v>
      </c>
      <c r="E22" s="2">
        <f aca="true" t="shared" si="12" ref="E22:AJ22">RADIANS(E21)</f>
        <v>1.5707963267948966</v>
      </c>
      <c r="F22" s="2">
        <f t="shared" si="12"/>
        <v>1.5707963267948966</v>
      </c>
      <c r="G22" s="2">
        <f t="shared" si="12"/>
        <v>1.5707963267948966</v>
      </c>
      <c r="H22" s="2">
        <f t="shared" si="12"/>
        <v>0.8105916971845687</v>
      </c>
      <c r="I22" s="2">
        <f t="shared" si="12"/>
        <v>6.175047399634882</v>
      </c>
      <c r="J22" s="2">
        <f t="shared" si="12"/>
        <v>5.551715423535352</v>
      </c>
      <c r="K22" s="2">
        <f t="shared" si="12"/>
        <v>4.963935407813565</v>
      </c>
      <c r="L22" s="2">
        <f t="shared" si="12"/>
        <v>5.492579088515677</v>
      </c>
      <c r="M22" s="2">
        <f t="shared" si="12"/>
        <v>6.021222769217789</v>
      </c>
      <c r="N22" s="2">
        <f t="shared" si="12"/>
        <v>0.03111545432779047</v>
      </c>
      <c r="O22" s="2">
        <f t="shared" si="12"/>
        <v>6.233380959868913</v>
      </c>
      <c r="P22" s="2">
        <f t="shared" si="12"/>
        <v>0.033966449290412384</v>
      </c>
      <c r="Q22" s="2">
        <f t="shared" si="12"/>
        <v>6.236231954831535</v>
      </c>
      <c r="R22" s="2">
        <f t="shared" si="12"/>
        <v>0.03681744425303429</v>
      </c>
      <c r="S22" s="2">
        <f t="shared" si="12"/>
        <v>6.239082949794156</v>
      </c>
      <c r="T22" s="2">
        <f t="shared" si="12"/>
        <v>0.03966843921565621</v>
      </c>
      <c r="U22" s="2">
        <f t="shared" si="12"/>
        <v>0.5683121199177683</v>
      </c>
      <c r="V22" s="2">
        <f t="shared" si="12"/>
        <v>0.6948494791929258</v>
      </c>
      <c r="W22" s="2">
        <f t="shared" si="12"/>
        <v>0.6139296775544617</v>
      </c>
      <c r="X22" s="2">
        <f t="shared" si="12"/>
        <v>5.616312687378423</v>
      </c>
      <c r="Y22" s="2">
        <f t="shared" si="12"/>
        <v>4.667628607791264</v>
      </c>
      <c r="Z22" s="2">
        <f t="shared" si="12"/>
        <v>3.7794469322418394</v>
      </c>
      <c r="AA22" s="2">
        <f t="shared" si="12"/>
        <v>2.9863952852400284</v>
      </c>
      <c r="AB22" s="2">
        <f t="shared" si="12"/>
        <v>3.1971192279957754</v>
      </c>
      <c r="AC22" s="2">
        <f t="shared" si="12"/>
        <v>3.116199426357311</v>
      </c>
      <c r="AD22" s="2">
        <f t="shared" si="12"/>
        <v>3.1999702229583975</v>
      </c>
      <c r="AE22" s="2">
        <f t="shared" si="12"/>
        <v>3.119050421319933</v>
      </c>
      <c r="AF22" s="2">
        <f t="shared" si="12"/>
        <v>3.202821217921019</v>
      </c>
      <c r="AG22" s="2">
        <f t="shared" si="12"/>
        <v>2.957502931055746</v>
      </c>
      <c r="AH22" s="2">
        <f t="shared" si="12"/>
        <v>3.209635878592761</v>
      </c>
      <c r="AI22" s="2">
        <f t="shared" si="12"/>
        <v>3.1709194279723434</v>
      </c>
      <c r="AJ22" s="2">
        <f t="shared" si="12"/>
        <v>3.211481617798285</v>
      </c>
      <c r="AK22" s="2">
        <f aca="true" t="shared" si="13" ref="AK22:BP22">RADIANS(AK21)</f>
        <v>3.0887947879628355</v>
      </c>
      <c r="AL22" s="2">
        <f t="shared" si="13"/>
        <v>2.501014772241048</v>
      </c>
      <c r="AM22" s="2">
        <f t="shared" si="13"/>
        <v>2.3783279424055985</v>
      </c>
      <c r="AN22" s="2">
        <f t="shared" si="13"/>
        <v>2.462098739006685</v>
      </c>
      <c r="AO22" s="2">
        <f t="shared" si="13"/>
        <v>2.216780452141412</v>
      </c>
      <c r="AP22" s="2">
        <f t="shared" si="13"/>
        <v>0.935978154785787</v>
      </c>
      <c r="AQ22" s="2">
        <f t="shared" si="13"/>
        <v>6.270479382378215</v>
      </c>
      <c r="AR22" s="2">
        <f t="shared" si="13"/>
        <v>5.577629175400664</v>
      </c>
      <c r="AS22" s="2">
        <f t="shared" si="13"/>
        <v>5.292342165338787</v>
      </c>
      <c r="AT22" s="2">
        <f t="shared" si="13"/>
        <v>5.047023878473514</v>
      </c>
      <c r="AU22" s="2">
        <f t="shared" si="13"/>
        <v>5.575667559175626</v>
      </c>
      <c r="AV22" s="2">
        <f t="shared" si="13"/>
        <v>6.027758960433853</v>
      </c>
      <c r="AW22" s="2">
        <f t="shared" si="13"/>
        <v>0.037651645543854556</v>
      </c>
      <c r="AX22" s="2">
        <f t="shared" si="13"/>
        <v>6.239917151084977</v>
      </c>
      <c r="AY22" s="2">
        <f t="shared" si="13"/>
        <v>0.04050264050647647</v>
      </c>
      <c r="AZ22" s="2">
        <f t="shared" si="13"/>
        <v>6.242768146047599</v>
      </c>
      <c r="BA22" s="2">
        <f t="shared" si="13"/>
        <v>0.04335363546909839</v>
      </c>
      <c r="BB22" s="2">
        <f t="shared" si="13"/>
        <v>6.245619141010221</v>
      </c>
      <c r="BC22" s="2">
        <f t="shared" si="13"/>
        <v>0.0462046304317203</v>
      </c>
      <c r="BD22" s="2">
        <f t="shared" si="13"/>
        <v>0.5748483111338324</v>
      </c>
      <c r="BE22" s="2">
        <f t="shared" si="13"/>
        <v>0.70138567040899</v>
      </c>
      <c r="BF22" s="2">
        <f t="shared" si="13"/>
        <v>0.7851564670100764</v>
      </c>
      <c r="BG22" s="2">
        <f t="shared" si="13"/>
        <v>5.787539476834038</v>
      </c>
      <c r="BH22" s="2">
        <f t="shared" si="13"/>
        <v>4.838855397246879</v>
      </c>
      <c r="BI22" s="2">
        <f t="shared" si="13"/>
        <v>4.013520223123731</v>
      </c>
      <c r="BJ22" s="2">
        <f t="shared" si="13"/>
        <v>3.22046857612192</v>
      </c>
      <c r="BK22" s="2">
        <f t="shared" si="13"/>
        <v>3.0977817462864707</v>
      </c>
      <c r="BL22" s="2">
        <f t="shared" si="13"/>
        <v>3.1815525428875566</v>
      </c>
      <c r="BM22" s="2">
        <f t="shared" si="13"/>
        <v>3.1006327412490924</v>
      </c>
      <c r="BN22" s="2">
        <f t="shared" si="13"/>
        <v>3.1844035378501787</v>
      </c>
      <c r="BO22" s="2">
        <f t="shared" si="13"/>
        <v>3.1034837362117145</v>
      </c>
      <c r="BP22" s="2">
        <f t="shared" si="13"/>
        <v>3.187254532812801</v>
      </c>
      <c r="BQ22" s="2">
        <f>RADIANS(BQ21)</f>
        <v>3.106334731174336</v>
      </c>
      <c r="BR22" s="2">
        <f>RADIANS(BR21)</f>
        <v>3.146896921000278</v>
      </c>
    </row>
    <row r="23" spans="5:6" ht="12.75">
      <c r="E23" s="15"/>
      <c r="F23" s="23"/>
    </row>
    <row r="24" spans="2:70" ht="12.75">
      <c r="B24" s="2" t="s">
        <v>42</v>
      </c>
      <c r="D24" s="3" t="s">
        <v>43</v>
      </c>
      <c r="E24" s="15"/>
      <c r="F24" s="2">
        <f>+TR!F70</f>
        <v>0.09795706287112667</v>
      </c>
      <c r="G24" s="2">
        <f>+TR!G70</f>
        <v>0.08670754257168228</v>
      </c>
      <c r="H24" s="2">
        <f>+TR!H70</f>
        <v>0.08406294622163372</v>
      </c>
      <c r="I24" s="2">
        <f>+TR!I70</f>
        <v>0.08888577192489783</v>
      </c>
      <c r="J24" s="2">
        <f>+TR!J70</f>
        <v>0.08943794280425459</v>
      </c>
      <c r="K24" s="2">
        <f>+TR!K70</f>
        <v>0.09034529126154163</v>
      </c>
      <c r="L24" s="2">
        <f>+TR!L70</f>
        <v>0.09034529126154163</v>
      </c>
      <c r="M24" s="2">
        <f>+TR!M70</f>
        <v>0.09384215317121022</v>
      </c>
      <c r="N24" s="2">
        <f>+TR!N70</f>
        <v>0.0968681319943787</v>
      </c>
      <c r="O24" s="2">
        <f>+TR!O70</f>
        <v>0.09682806036299668</v>
      </c>
      <c r="P24" s="2">
        <f>+TR!P70</f>
        <v>0.0968681319943787</v>
      </c>
      <c r="Q24" s="2">
        <f>+TR!Q70</f>
        <v>0.09682806036299668</v>
      </c>
      <c r="R24" s="2">
        <f>+TR!R70</f>
        <v>0.0968681319943787</v>
      </c>
      <c r="S24" s="2">
        <f>+TR!S70</f>
        <v>0.09682806036299668</v>
      </c>
      <c r="T24" s="2">
        <f>+TR!T70</f>
        <v>0.09034529126154163</v>
      </c>
      <c r="U24" s="2">
        <f>+TR!U70</f>
        <v>0.09622523519206048</v>
      </c>
      <c r="V24" s="2">
        <f>+TR!V70</f>
        <v>0.0968681319943787</v>
      </c>
      <c r="W24" s="2">
        <f>+TR!W70</f>
        <v>0.07734890773205315</v>
      </c>
      <c r="X24" s="2">
        <f>+TR!X70</f>
        <v>0.08354616609203591</v>
      </c>
      <c r="Y24" s="2">
        <f>+TR!Y70</f>
        <v>0.08458404306791749</v>
      </c>
      <c r="Z24" s="2">
        <f>+TR!Z70</f>
        <v>0.08617116723580952</v>
      </c>
      <c r="AA24" s="2">
        <f>+TR!AA70</f>
        <v>0.09502823193490749</v>
      </c>
      <c r="AB24" s="2">
        <f>+TR!AB70</f>
        <v>0.0968681319943787</v>
      </c>
      <c r="AC24" s="2">
        <f>+TR!AC70</f>
        <v>0.09682806036299668</v>
      </c>
      <c r="AD24" s="2">
        <f>+TR!AD70</f>
        <v>0.0968681319943787</v>
      </c>
      <c r="AE24" s="2">
        <f>+TR!AE70</f>
        <v>0.09682806036299668</v>
      </c>
      <c r="AF24" s="2">
        <f>+TR!AF70</f>
        <v>0.09453195235980422</v>
      </c>
      <c r="AG24" s="2">
        <f>+TR!AG70</f>
        <v>0.09443386548852256</v>
      </c>
      <c r="AH24" s="2">
        <f>+TR!AH70</f>
        <v>0.09745973094179304</v>
      </c>
      <c r="AI24" s="2">
        <f>+TR!AI70</f>
        <v>0.0974339177679765</v>
      </c>
      <c r="AJ24" s="2">
        <f>+TR!AJ70</f>
        <v>0.09627964770568609</v>
      </c>
      <c r="AK24" s="2">
        <f>+TR!AK70</f>
        <v>0.08943794280425459</v>
      </c>
      <c r="AL24" s="2">
        <f>+TR!AL70</f>
        <v>0.09627964770568609</v>
      </c>
      <c r="AM24" s="2">
        <f>+TR!AM70</f>
        <v>0.09682806036299668</v>
      </c>
      <c r="AN24" s="2">
        <f>+TR!AN70</f>
        <v>0.09453195235980422</v>
      </c>
      <c r="AO24" s="2">
        <f>+TR!AO70</f>
        <v>0.07734890773205315</v>
      </c>
      <c r="AP24" s="2">
        <f>+TR!AP70</f>
        <v>0.08354616609203591</v>
      </c>
      <c r="AQ24" s="2">
        <f>+TR!AQ70</f>
        <v>0.08779036165287604</v>
      </c>
      <c r="AR24" s="2">
        <f>+TR!AR70</f>
        <v>0.09395506381997756</v>
      </c>
      <c r="AS24" s="2">
        <f>+TR!AS70</f>
        <v>0.09453195235980422</v>
      </c>
      <c r="AT24" s="2">
        <f>+TR!AT70</f>
        <v>0.09034529126154163</v>
      </c>
      <c r="AU24" s="2">
        <f>+TR!AU70</f>
        <v>0.09150087711444788</v>
      </c>
      <c r="AV24" s="2">
        <f>+TR!AV70</f>
        <v>0.09384215317121022</v>
      </c>
      <c r="AW24" s="2">
        <f>+TR!AW70</f>
        <v>0.0968681319943787</v>
      </c>
      <c r="AX24" s="2">
        <f>+TR!AX70</f>
        <v>0.09682806036299668</v>
      </c>
      <c r="AY24" s="2">
        <f>+TR!AY70</f>
        <v>0.0968681319943787</v>
      </c>
      <c r="AZ24" s="2">
        <f>+TR!AZ70</f>
        <v>0.09682806036299668</v>
      </c>
      <c r="BA24" s="2">
        <f>+TR!BA70</f>
        <v>0.0968681319943787</v>
      </c>
      <c r="BB24" s="2">
        <f>+TR!BB70</f>
        <v>0.09682806036299668</v>
      </c>
      <c r="BC24" s="2">
        <f>+TR!BC70</f>
        <v>0.09034529126154163</v>
      </c>
      <c r="BD24" s="2">
        <f>+TR!BD70</f>
        <v>0.09622523519206048</v>
      </c>
      <c r="BE24" s="2">
        <f>+TR!BE70</f>
        <v>0.09682806036299668</v>
      </c>
      <c r="BF24" s="2">
        <f>+TR!BF70</f>
        <v>0.07734890773205315</v>
      </c>
      <c r="BG24" s="2">
        <f>+TR!BG70</f>
        <v>0.08354616609203591</v>
      </c>
      <c r="BH24" s="2">
        <f>+TR!BH70</f>
        <v>0.08563834486055712</v>
      </c>
      <c r="BI24" s="2">
        <f>+TR!BI70</f>
        <v>0.08617116723580952</v>
      </c>
      <c r="BJ24" s="2">
        <f>+TR!BJ70</f>
        <v>0.09627964770568609</v>
      </c>
      <c r="BK24" s="2">
        <f>+TR!BK70</f>
        <v>0.09682806036299668</v>
      </c>
      <c r="BL24" s="2">
        <f>+TR!BL70</f>
        <v>0.0968681319943787</v>
      </c>
      <c r="BM24" s="2">
        <f>+TR!BM70</f>
        <v>0.09682806036299668</v>
      </c>
      <c r="BN24" s="2">
        <f>+TR!BN70</f>
        <v>0.0968681319943787</v>
      </c>
      <c r="BO24" s="2">
        <f>+TR!BO70</f>
        <v>0.09682806036299668</v>
      </c>
      <c r="BP24" s="2">
        <f>+TR!BP70</f>
        <v>0.0968681319943787</v>
      </c>
      <c r="BQ24" s="2">
        <f>+TR!BQ70</f>
        <v>0.0974339177679765</v>
      </c>
      <c r="BR24" s="2">
        <f>+TR!BR70</f>
        <v>0.09745973094179304</v>
      </c>
    </row>
    <row r="25" spans="5:6" ht="12.75">
      <c r="E25" s="15"/>
      <c r="F25" s="23"/>
    </row>
    <row r="26" spans="2:70" ht="12.75">
      <c r="B26" s="2" t="s">
        <v>44</v>
      </c>
      <c r="C26" s="3" t="s">
        <v>38</v>
      </c>
      <c r="D26" s="3" t="s">
        <v>39</v>
      </c>
      <c r="E26" s="15"/>
      <c r="F26" s="2">
        <f aca="true" t="shared" si="14" ref="F26:AK26">+F17+F24*COS(F22)</f>
        <v>-2.5</v>
      </c>
      <c r="G26" s="2">
        <f t="shared" si="14"/>
        <v>-2.5</v>
      </c>
      <c r="H26" s="2">
        <f t="shared" si="14"/>
        <v>-2.3363802429780196</v>
      </c>
      <c r="I26" s="2">
        <f t="shared" si="14"/>
        <v>-2.054836037959961</v>
      </c>
      <c r="J26" s="2">
        <f t="shared" si="14"/>
        <v>-1.8035577275474763</v>
      </c>
      <c r="K26" s="2">
        <f t="shared" si="14"/>
        <v>-1.6906472150672707</v>
      </c>
      <c r="L26" s="2">
        <f t="shared" si="14"/>
        <v>-1.4974791143319177</v>
      </c>
      <c r="M26" s="2">
        <f t="shared" si="14"/>
        <v>-1.2037666070810316</v>
      </c>
      <c r="N26" s="2">
        <f t="shared" si="14"/>
        <v>-0.8702242738870916</v>
      </c>
      <c r="O26" s="2">
        <f t="shared" si="14"/>
        <v>-0.5241810171484895</v>
      </c>
      <c r="P26" s="2">
        <f t="shared" si="14"/>
        <v>-0.17812301679372988</v>
      </c>
      <c r="Q26" s="2">
        <f t="shared" si="14"/>
        <v>0.16795039067393475</v>
      </c>
      <c r="R26" s="2">
        <f t="shared" si="14"/>
        <v>0.5139916735106641</v>
      </c>
      <c r="S26" s="2">
        <f t="shared" si="14"/>
        <v>0.8600924187650202</v>
      </c>
      <c r="T26" s="2">
        <f t="shared" si="14"/>
        <v>1.1995964621190698</v>
      </c>
      <c r="U26" s="2">
        <f t="shared" si="14"/>
        <v>1.4846319462016162</v>
      </c>
      <c r="V26" s="2">
        <f t="shared" si="14"/>
        <v>1.754617834104342</v>
      </c>
      <c r="W26" s="2">
        <f t="shared" si="14"/>
        <v>2.0180921886653524</v>
      </c>
      <c r="X26" s="2">
        <f t="shared" si="14"/>
        <v>2.244237492120431</v>
      </c>
      <c r="Y26" s="2">
        <f t="shared" si="14"/>
        <v>2.2847643714227046</v>
      </c>
      <c r="Z26" s="2">
        <f t="shared" si="14"/>
        <v>2.092115301967034</v>
      </c>
      <c r="AA26" s="2">
        <f t="shared" si="14"/>
        <v>1.7942579409009372</v>
      </c>
      <c r="AB26" s="2">
        <f t="shared" si="14"/>
        <v>1.4555497317595087</v>
      </c>
      <c r="AC26" s="2">
        <f t="shared" si="14"/>
        <v>1.1093393987651377</v>
      </c>
      <c r="AD26" s="2">
        <f t="shared" si="14"/>
        <v>0.7635155874698153</v>
      </c>
      <c r="AE26" s="2">
        <f t="shared" si="14"/>
        <v>0.41729919462267967</v>
      </c>
      <c r="AF26" s="2">
        <f t="shared" si="14"/>
        <v>0.07384797906039703</v>
      </c>
      <c r="AG26" s="2">
        <f t="shared" si="14"/>
        <v>-0.2575125950625833</v>
      </c>
      <c r="AH26" s="2">
        <f t="shared" si="14"/>
        <v>-0.5942979873803635</v>
      </c>
      <c r="AI26" s="2">
        <f t="shared" si="14"/>
        <v>-0.9432254139517241</v>
      </c>
      <c r="AJ26" s="2">
        <f t="shared" si="14"/>
        <v>-1.290502303106404</v>
      </c>
      <c r="AK26" s="2">
        <f t="shared" si="14"/>
        <v>-1.6268521006915975</v>
      </c>
      <c r="AL26" s="2">
        <f aca="true" t="shared" si="15" ref="AL26:BR26">+AL17+AL24*COS(AL22)</f>
        <v>-1.899320594088098</v>
      </c>
      <c r="AM26" s="2">
        <f t="shared" si="15"/>
        <v>-2.1540819805931166</v>
      </c>
      <c r="AN26" s="2">
        <f t="shared" si="15"/>
        <v>-2.4174344641801313</v>
      </c>
      <c r="AO26" s="2">
        <f t="shared" si="15"/>
        <v>-2.6223021534832336</v>
      </c>
      <c r="AP26" s="2">
        <f t="shared" si="15"/>
        <v>-2.5274432965929483</v>
      </c>
      <c r="AQ26" s="2">
        <f t="shared" si="15"/>
        <v>-2.25282819221385</v>
      </c>
      <c r="AR26" s="2">
        <f t="shared" si="15"/>
        <v>-1.9957538512876634</v>
      </c>
      <c r="AS26" s="2">
        <f t="shared" si="15"/>
        <v>-1.7970976040978945</v>
      </c>
      <c r="AT26" s="2">
        <f t="shared" si="15"/>
        <v>-1.6719778133158416</v>
      </c>
      <c r="AU26" s="2">
        <f t="shared" si="15"/>
        <v>-1.4582700656260932</v>
      </c>
      <c r="AV26" s="2">
        <f t="shared" si="15"/>
        <v>-1.157338746498709</v>
      </c>
      <c r="AW26" s="2">
        <f t="shared" si="15"/>
        <v>-0.8237340103990369</v>
      </c>
      <c r="AX26" s="2">
        <f t="shared" si="15"/>
        <v>-0.4776257980877024</v>
      </c>
      <c r="AY26" s="2">
        <f t="shared" si="15"/>
        <v>-0.13161029186425527</v>
      </c>
      <c r="AZ26" s="2">
        <f t="shared" si="15"/>
        <v>0.21452162189835938</v>
      </c>
      <c r="BA26" s="2">
        <f t="shared" si="15"/>
        <v>0.5605139624890816</v>
      </c>
      <c r="BB26" s="2">
        <f t="shared" si="15"/>
        <v>0.9066667642850564</v>
      </c>
      <c r="BC26" s="2">
        <f t="shared" si="15"/>
        <v>1.2461172476897164</v>
      </c>
      <c r="BD26" s="2">
        <f t="shared" si="15"/>
        <v>1.530228287143831</v>
      </c>
      <c r="BE26" s="2">
        <f t="shared" si="15"/>
        <v>1.798788003486436</v>
      </c>
      <c r="BF26" s="2">
        <f t="shared" si="15"/>
        <v>2.0342430090773163</v>
      </c>
      <c r="BG26" s="2">
        <f t="shared" si="15"/>
        <v>2.274488288164583</v>
      </c>
      <c r="BH26" s="2">
        <f t="shared" si="15"/>
        <v>2.3610464415478685</v>
      </c>
      <c r="BI26" s="2">
        <f t="shared" si="15"/>
        <v>2.216369485970179</v>
      </c>
      <c r="BJ26" s="2">
        <f t="shared" si="15"/>
        <v>1.9256747656681745</v>
      </c>
      <c r="BK26" s="2">
        <f t="shared" si="15"/>
        <v>1.5818790331923203</v>
      </c>
      <c r="BL26" s="2">
        <f t="shared" si="15"/>
        <v>1.2358594355358161</v>
      </c>
      <c r="BM26" s="2">
        <f t="shared" si="15"/>
        <v>0.8897318170674796</v>
      </c>
      <c r="BN26" s="2">
        <f t="shared" si="15"/>
        <v>0.5437348496400681</v>
      </c>
      <c r="BO26" s="2">
        <f t="shared" si="15"/>
        <v>0.1975858075270168</v>
      </c>
      <c r="BP26" s="2">
        <f t="shared" si="15"/>
        <v>-0.14838571735024847</v>
      </c>
      <c r="BQ26" s="2">
        <f t="shared" si="15"/>
        <v>-0.4951588504178018</v>
      </c>
      <c r="BR26" s="2">
        <f t="shared" si="15"/>
        <v>-0.8442584173980863</v>
      </c>
    </row>
    <row r="27" spans="3:70" ht="12.75">
      <c r="C27" s="3" t="s">
        <v>40</v>
      </c>
      <c r="D27" s="3" t="s">
        <v>39</v>
      </c>
      <c r="E27" s="15"/>
      <c r="F27" s="2">
        <f aca="true" t="shared" si="16" ref="F27:AK27">+F18+F24*SIN(F22)</f>
        <v>0.09795706287112667</v>
      </c>
      <c r="G27" s="2">
        <f t="shared" si="16"/>
        <v>0.4385659197737391</v>
      </c>
      <c r="H27" s="2">
        <f t="shared" si="16"/>
        <v>0.677324624414925</v>
      </c>
      <c r="I27" s="2">
        <f t="shared" si="16"/>
        <v>0.6988204117014083</v>
      </c>
      <c r="J27" s="2">
        <f t="shared" si="16"/>
        <v>0.5267838894211155</v>
      </c>
      <c r="K27" s="2">
        <f t="shared" si="16"/>
        <v>0.24033633278917313</v>
      </c>
      <c r="L27" s="2">
        <f t="shared" si="16"/>
        <v>-0.004598241906385414</v>
      </c>
      <c r="M27" s="2">
        <f t="shared" si="16"/>
        <v>-0.11957610660314875</v>
      </c>
      <c r="N27" s="2">
        <f t="shared" si="16"/>
        <v>-0.13021351558066535</v>
      </c>
      <c r="O27" s="2">
        <f t="shared" si="16"/>
        <v>-0.14128232519868983</v>
      </c>
      <c r="P27" s="2">
        <f t="shared" si="16"/>
        <v>-0.1359118736885018</v>
      </c>
      <c r="Q27" s="2">
        <f t="shared" si="16"/>
        <v>-0.14599407207664739</v>
      </c>
      <c r="R27" s="2">
        <f t="shared" si="16"/>
        <v>-0.1396370341131908</v>
      </c>
      <c r="S27" s="2">
        <f t="shared" si="16"/>
        <v>-0.1487325393216675</v>
      </c>
      <c r="T27" s="2">
        <f t="shared" si="16"/>
        <v>-0.14164764963137483</v>
      </c>
      <c r="U27" s="2">
        <f t="shared" si="16"/>
        <v>-0.0011434102500398474</v>
      </c>
      <c r="V27" s="2">
        <f t="shared" si="16"/>
        <v>0.21148832215024863</v>
      </c>
      <c r="W27" s="2">
        <f t="shared" si="16"/>
        <v>0.4047320691755212</v>
      </c>
      <c r="X27" s="2">
        <f t="shared" si="16"/>
        <v>0.30257301167848255</v>
      </c>
      <c r="Y27" s="2">
        <f t="shared" si="16"/>
        <v>0.029724960791432525</v>
      </c>
      <c r="Z27" s="2">
        <f t="shared" si="16"/>
        <v>-0.17623631123871036</v>
      </c>
      <c r="AA27" s="2">
        <f t="shared" si="16"/>
        <v>-0.1774758755901672</v>
      </c>
      <c r="AB27" s="2">
        <f t="shared" si="16"/>
        <v>-0.1807885080749236</v>
      </c>
      <c r="AC27" s="2">
        <f t="shared" si="16"/>
        <v>-0.1781694608159075</v>
      </c>
      <c r="AD27" s="2">
        <f t="shared" si="16"/>
        <v>-0.1919851367000408</v>
      </c>
      <c r="AE27" s="2">
        <f t="shared" si="16"/>
        <v>-0.19035314266328396</v>
      </c>
      <c r="AF27" s="2">
        <f t="shared" si="16"/>
        <v>-0.20501175144110675</v>
      </c>
      <c r="AG27" s="2">
        <f t="shared" si="16"/>
        <v>-0.16146643358808696</v>
      </c>
      <c r="AH27" s="2">
        <f t="shared" si="16"/>
        <v>-0.16607108526335254</v>
      </c>
      <c r="AI27" s="2">
        <f t="shared" si="16"/>
        <v>-0.17929501623759753</v>
      </c>
      <c r="AJ27" s="2">
        <f t="shared" si="16"/>
        <v>-0.20047012146934998</v>
      </c>
      <c r="AK27" s="2">
        <f t="shared" si="16"/>
        <v>-0.19195866198127298</v>
      </c>
      <c r="AL27" s="2">
        <f aca="true" t="shared" si="17" ref="AL27:BR27">+AL18+AL24*SIN(AL22)</f>
        <v>-0.0363198295976628</v>
      </c>
      <c r="AM27" s="2">
        <f t="shared" si="17"/>
        <v>0.19460423074461725</v>
      </c>
      <c r="AN27" s="2">
        <f t="shared" si="17"/>
        <v>0.4155546362003712</v>
      </c>
      <c r="AO27" s="2">
        <f t="shared" si="17"/>
        <v>0.6576569530064775</v>
      </c>
      <c r="AP27" s="2">
        <f t="shared" si="17"/>
        <v>0.8869601770852975</v>
      </c>
      <c r="AQ27" s="2">
        <f t="shared" si="17"/>
        <v>0.9361699955360167</v>
      </c>
      <c r="AR27" s="2">
        <f t="shared" si="17"/>
        <v>0.7737468781695052</v>
      </c>
      <c r="AS27" s="2">
        <f t="shared" si="17"/>
        <v>0.5079122931468619</v>
      </c>
      <c r="AT27" s="2">
        <f t="shared" si="17"/>
        <v>0.20241467083877107</v>
      </c>
      <c r="AU27" s="2">
        <f t="shared" si="17"/>
        <v>-0.026394404707134514</v>
      </c>
      <c r="AV27" s="2">
        <f t="shared" si="17"/>
        <v>-0.1367576105745582</v>
      </c>
      <c r="AW27" s="2">
        <f t="shared" si="17"/>
        <v>-0.14521471138277586</v>
      </c>
      <c r="AX27" s="2">
        <f t="shared" si="17"/>
        <v>-0.1540214957715508</v>
      </c>
      <c r="AY27" s="2">
        <f t="shared" si="17"/>
        <v>-0.14638927382183167</v>
      </c>
      <c r="AZ27" s="2">
        <f t="shared" si="17"/>
        <v>-0.15420927098602744</v>
      </c>
      <c r="BA27" s="2">
        <f t="shared" si="17"/>
        <v>-0.1455905929254535</v>
      </c>
      <c r="BB27" s="2">
        <f t="shared" si="17"/>
        <v>-0.15242373930282974</v>
      </c>
      <c r="BC27" s="2">
        <f t="shared" si="17"/>
        <v>-0.1431199534059743</v>
      </c>
      <c r="BD27" s="2">
        <f t="shared" si="17"/>
        <v>-0.0007556821487459328</v>
      </c>
      <c r="BE27" s="2">
        <f t="shared" si="17"/>
        <v>0.21361031778937983</v>
      </c>
      <c r="BF27" s="2">
        <f t="shared" si="17"/>
        <v>0.43992431851686836</v>
      </c>
      <c r="BG27" s="2">
        <f t="shared" si="17"/>
        <v>0.37779238486150657</v>
      </c>
      <c r="BH27" s="2">
        <f t="shared" si="17"/>
        <v>0.11479388131083085</v>
      </c>
      <c r="BI27" s="2">
        <f t="shared" si="17"/>
        <v>-0.13276027143086405</v>
      </c>
      <c r="BJ27" s="2">
        <f t="shared" si="17"/>
        <v>-0.2031501638693512</v>
      </c>
      <c r="BK27" s="2">
        <f t="shared" si="17"/>
        <v>-0.1973381048266861</v>
      </c>
      <c r="BL27" s="2">
        <f t="shared" si="17"/>
        <v>-0.20478252532724336</v>
      </c>
      <c r="BM27" s="2">
        <f t="shared" si="17"/>
        <v>-0.1967746658095062</v>
      </c>
      <c r="BN27" s="2">
        <f t="shared" si="17"/>
        <v>-0.20520555484879754</v>
      </c>
      <c r="BO27" s="2">
        <f t="shared" si="17"/>
        <v>-0.19818453463552171</v>
      </c>
      <c r="BP27" s="2">
        <f t="shared" si="17"/>
        <v>-0.20760182368587637</v>
      </c>
      <c r="BQ27" s="2">
        <f t="shared" si="17"/>
        <v>-0.20154634299720695</v>
      </c>
      <c r="BR27" s="2">
        <f t="shared" si="17"/>
        <v>-0.20027037698201872</v>
      </c>
    </row>
    <row r="28" spans="5:6" ht="12.75">
      <c r="E28" s="15"/>
      <c r="F28" s="23"/>
    </row>
    <row r="29" spans="2:6" ht="15.75">
      <c r="B29" s="9" t="s">
        <v>45</v>
      </c>
      <c r="C29" s="10" t="s">
        <v>46</v>
      </c>
      <c r="D29" s="10" t="s">
        <v>47</v>
      </c>
      <c r="E29" s="24">
        <f>+E7</f>
        <v>22.857</v>
      </c>
      <c r="F29" s="23"/>
    </row>
    <row r="30" spans="4:6" ht="12.75">
      <c r="D30" s="3" t="s">
        <v>48</v>
      </c>
      <c r="E30" s="2">
        <f>RADIANS(E29)</f>
        <v>0.3989299071283439</v>
      </c>
      <c r="F30" s="23"/>
    </row>
    <row r="31" spans="2:6" ht="15.75">
      <c r="B31" s="9" t="s">
        <v>49</v>
      </c>
      <c r="C31" s="10" t="s">
        <v>50</v>
      </c>
      <c r="D31" s="10" t="s">
        <v>47</v>
      </c>
      <c r="E31" s="24">
        <f>+E8</f>
        <v>22.857</v>
      </c>
      <c r="F31" s="23"/>
    </row>
    <row r="32" spans="4:6" ht="12.75">
      <c r="D32" s="3" t="s">
        <v>48</v>
      </c>
      <c r="E32" s="2">
        <f>RADIANS(E31)</f>
        <v>0.3989299071283439</v>
      </c>
      <c r="F32" s="23"/>
    </row>
    <row r="33" spans="5:6" ht="12.75">
      <c r="E33" s="15"/>
      <c r="F33" s="23"/>
    </row>
    <row r="34" spans="2:6" ht="12.75">
      <c r="B34" s="2" t="s">
        <v>51</v>
      </c>
      <c r="E34" s="6">
        <v>59</v>
      </c>
      <c r="F34" s="14"/>
    </row>
    <row r="35" spans="5:6" ht="12.75">
      <c r="E35" s="6"/>
      <c r="F35" s="14"/>
    </row>
    <row r="36" spans="2:70" ht="12.75">
      <c r="B36" s="2" t="s">
        <v>52</v>
      </c>
      <c r="E36" s="21"/>
      <c r="F36" s="19">
        <f aca="true" t="shared" si="18" ref="F36:AK36">IF(F82&lt;$E$34,1,-1)</f>
        <v>-1</v>
      </c>
      <c r="G36" s="19">
        <f t="shared" si="18"/>
        <v>-1</v>
      </c>
      <c r="H36" s="19">
        <f t="shared" si="18"/>
        <v>-1</v>
      </c>
      <c r="I36" s="19">
        <f t="shared" si="18"/>
        <v>-1</v>
      </c>
      <c r="J36" s="19">
        <f t="shared" si="18"/>
        <v>-1</v>
      </c>
      <c r="K36" s="19">
        <f t="shared" si="18"/>
        <v>1</v>
      </c>
      <c r="L36" s="19">
        <f t="shared" si="18"/>
        <v>1</v>
      </c>
      <c r="M36" s="19">
        <f t="shared" si="18"/>
        <v>1</v>
      </c>
      <c r="N36" s="19">
        <f t="shared" si="18"/>
        <v>-1</v>
      </c>
      <c r="O36" s="19">
        <f t="shared" si="18"/>
        <v>1</v>
      </c>
      <c r="P36" s="19">
        <f t="shared" si="18"/>
        <v>-1</v>
      </c>
      <c r="Q36" s="19">
        <f t="shared" si="18"/>
        <v>1</v>
      </c>
      <c r="R36" s="19">
        <f t="shared" si="18"/>
        <v>-1</v>
      </c>
      <c r="S36" s="19">
        <f t="shared" si="18"/>
        <v>1</v>
      </c>
      <c r="T36" s="19">
        <f t="shared" si="18"/>
        <v>1</v>
      </c>
      <c r="U36" s="19">
        <f t="shared" si="18"/>
        <v>1</v>
      </c>
      <c r="V36" s="19">
        <f t="shared" si="18"/>
        <v>-1</v>
      </c>
      <c r="W36" s="19">
        <f t="shared" si="18"/>
        <v>-1</v>
      </c>
      <c r="X36" s="19">
        <f t="shared" si="18"/>
        <v>-1</v>
      </c>
      <c r="Y36" s="19">
        <f t="shared" si="18"/>
        <v>-1</v>
      </c>
      <c r="Z36" s="19">
        <f t="shared" si="18"/>
        <v>-1</v>
      </c>
      <c r="AA36" s="19">
        <f t="shared" si="18"/>
        <v>1</v>
      </c>
      <c r="AB36" s="19">
        <f t="shared" si="18"/>
        <v>-1</v>
      </c>
      <c r="AC36" s="19">
        <f t="shared" si="18"/>
        <v>1</v>
      </c>
      <c r="AD36" s="19">
        <f t="shared" si="18"/>
        <v>-1</v>
      </c>
      <c r="AE36" s="19">
        <f t="shared" si="18"/>
        <v>1</v>
      </c>
      <c r="AF36" s="19">
        <f t="shared" si="18"/>
        <v>-1</v>
      </c>
      <c r="AG36" s="19">
        <f t="shared" si="18"/>
        <v>1</v>
      </c>
      <c r="AH36" s="19">
        <f t="shared" si="18"/>
        <v>-1</v>
      </c>
      <c r="AI36" s="19">
        <f t="shared" si="18"/>
        <v>1</v>
      </c>
      <c r="AJ36" s="19">
        <f t="shared" si="18"/>
        <v>-1</v>
      </c>
      <c r="AK36" s="19">
        <f t="shared" si="18"/>
        <v>-1</v>
      </c>
      <c r="AL36" s="19">
        <f aca="true" t="shared" si="19" ref="AL36:BR36">IF(AL82&lt;$E$34,1,-1)</f>
        <v>-1</v>
      </c>
      <c r="AM36" s="19">
        <f t="shared" si="19"/>
        <v>1</v>
      </c>
      <c r="AN36" s="19">
        <f t="shared" si="19"/>
        <v>-1</v>
      </c>
      <c r="AO36" s="19">
        <f t="shared" si="19"/>
        <v>-1</v>
      </c>
      <c r="AP36" s="19">
        <f t="shared" si="19"/>
        <v>-1</v>
      </c>
      <c r="AQ36" s="19">
        <f t="shared" si="19"/>
        <v>-1</v>
      </c>
      <c r="AR36" s="19">
        <f t="shared" si="19"/>
        <v>-1</v>
      </c>
      <c r="AS36" s="19">
        <f t="shared" si="19"/>
        <v>-1</v>
      </c>
      <c r="AT36" s="19">
        <f t="shared" si="19"/>
        <v>1</v>
      </c>
      <c r="AU36" s="19">
        <f t="shared" si="19"/>
        <v>1</v>
      </c>
      <c r="AV36" s="19">
        <f t="shared" si="19"/>
        <v>1</v>
      </c>
      <c r="AW36" s="19">
        <f t="shared" si="19"/>
        <v>-1</v>
      </c>
      <c r="AX36" s="19">
        <f t="shared" si="19"/>
        <v>1</v>
      </c>
      <c r="AY36" s="19">
        <f t="shared" si="19"/>
        <v>-1</v>
      </c>
      <c r="AZ36" s="19">
        <f t="shared" si="19"/>
        <v>1</v>
      </c>
      <c r="BA36" s="19">
        <f t="shared" si="19"/>
        <v>-1</v>
      </c>
      <c r="BB36" s="19">
        <f t="shared" si="19"/>
        <v>1</v>
      </c>
      <c r="BC36" s="19">
        <f t="shared" si="19"/>
        <v>1</v>
      </c>
      <c r="BD36" s="19">
        <f t="shared" si="19"/>
        <v>1</v>
      </c>
      <c r="BE36" s="19">
        <f t="shared" si="19"/>
        <v>1</v>
      </c>
      <c r="BF36" s="19">
        <f t="shared" si="19"/>
        <v>-1</v>
      </c>
      <c r="BG36" s="19">
        <f t="shared" si="19"/>
        <v>-1</v>
      </c>
      <c r="BH36" s="19">
        <f t="shared" si="19"/>
        <v>-1</v>
      </c>
      <c r="BI36" s="19">
        <f t="shared" si="19"/>
        <v>-1</v>
      </c>
      <c r="BJ36" s="19">
        <f t="shared" si="19"/>
        <v>-1</v>
      </c>
      <c r="BK36" s="19">
        <f t="shared" si="19"/>
        <v>1</v>
      </c>
      <c r="BL36" s="19">
        <f t="shared" si="19"/>
        <v>-1</v>
      </c>
      <c r="BM36" s="19">
        <f t="shared" si="19"/>
        <v>1</v>
      </c>
      <c r="BN36" s="19">
        <f t="shared" si="19"/>
        <v>-1</v>
      </c>
      <c r="BO36" s="19">
        <f t="shared" si="19"/>
        <v>1</v>
      </c>
      <c r="BP36" s="19">
        <f t="shared" si="19"/>
        <v>-1</v>
      </c>
      <c r="BQ36" s="19">
        <f t="shared" si="19"/>
        <v>1</v>
      </c>
      <c r="BR36" s="19">
        <f t="shared" si="19"/>
        <v>-1</v>
      </c>
    </row>
    <row r="38" spans="2:70" ht="12.75">
      <c r="B38" s="9" t="s">
        <v>53</v>
      </c>
      <c r="C38" s="3" t="s">
        <v>54</v>
      </c>
      <c r="D38" s="10" t="s">
        <v>55</v>
      </c>
      <c r="E38" s="15"/>
      <c r="F38" s="24">
        <f>HLOOKUP((-$E$34+F82),Table!$C$2:$CC$7,IF(-$E$34+F82&lt;=0,5,6))</f>
        <v>-0.04920231328246051</v>
      </c>
      <c r="G38" s="24">
        <f>HLOOKUP((-$E$34+G82),Table!$C$2:$CC$7,IF(-$E$34+G82&lt;=0,5,6))</f>
        <v>-12.7266833347385</v>
      </c>
      <c r="H38" s="24">
        <f>HLOOKUP((-$E$34+H82),Table!$C$2:$CC$7,IF(-$E$34+H82&lt;=0,5,6))</f>
        <v>-15.575337509456505</v>
      </c>
      <c r="I38" s="24">
        <f>HLOOKUP((-$E$34+I82),Table!$C$2:$CC$7,IF(-$E$34+I82&lt;=0,5,6))</f>
        <v>-10.330710840723082</v>
      </c>
      <c r="J38" s="24">
        <f>HLOOKUP((-$E$34+J82),Table!$C$2:$CC$7,IF(-$E$34+J82&lt;=0,5,6))</f>
        <v>-9.7171460000836</v>
      </c>
      <c r="K38" s="24">
        <f>HLOOKUP((-$E$34+K82),Table!$C$2:$CC$7,IF(-$E$34+K82&lt;=0,5,6))</f>
        <v>8.70406847576749</v>
      </c>
      <c r="L38" s="24">
        <f>HLOOKUP((-$E$34+L82),Table!$C$2:$CC$7,IF(-$E$34+L82&lt;=0,5,6))</f>
        <v>8.70406847576749</v>
      </c>
      <c r="M38" s="24">
        <f>HLOOKUP((-$E$34+M82),Table!$C$2:$CC$7,IF(-$E$34+M82&lt;=0,5,6))</f>
        <v>4.753604456573171</v>
      </c>
      <c r="N38" s="24">
        <f>HLOOKUP((-$E$34+N82),Table!$C$2:$CC$7,IF(-$E$34+N82&lt;=0,5,6))</f>
        <v>-1.2968037083042785</v>
      </c>
      <c r="O38" s="24">
        <f>HLOOKUP((-$E$34+O82),Table!$C$2:$CC$7,IF(-$E$34+O82&lt;=0,5,6))</f>
        <v>1.3426980544205975</v>
      </c>
      <c r="P38" s="24">
        <f>HLOOKUP((-$E$34+P82),Table!$C$2:$CC$7,IF(-$E$34+P82&lt;=0,5,6))</f>
        <v>-1.2968037083042785</v>
      </c>
      <c r="Q38" s="24">
        <f>HLOOKUP((-$E$34+Q82),Table!$C$2:$CC$7,IF(-$E$34+Q82&lt;=0,5,6))</f>
        <v>1.3426980544205975</v>
      </c>
      <c r="R38" s="24">
        <f>HLOOKUP((-$E$34+R82),Table!$C$2:$CC$7,IF(-$E$34+R82&lt;=0,5,6))</f>
        <v>-1.2968037083042785</v>
      </c>
      <c r="S38" s="24">
        <f>HLOOKUP((-$E$34+S82),Table!$C$2:$CC$7,IF(-$E$34+S82&lt;=0,5,6))</f>
        <v>1.3426980544205975</v>
      </c>
      <c r="T38" s="24">
        <f>HLOOKUP((-$E$34+T82),Table!$C$2:$CC$7,IF(-$E$34+T82&lt;=0,5,6))</f>
        <v>8.70406847576749</v>
      </c>
      <c r="U38" s="24">
        <f>HLOOKUP((-$E$34+U82),Table!$C$2:$CC$7,IF(-$E$34+U82&lt;=0,5,6))</f>
        <v>2.0328771975819677</v>
      </c>
      <c r="V38" s="24">
        <f>HLOOKUP((-$E$34+V82),Table!$C$2:$CC$7,IF(-$E$34+V82&lt;=0,5,6))</f>
        <v>-1.2968037083042785</v>
      </c>
      <c r="W38" s="24">
        <f>HLOOKUP((-$E$34+W82),Table!$C$2:$CC$7,IF(-$E$34+W82&lt;=0,5,6))</f>
        <v>-22.441694525181443</v>
      </c>
      <c r="X38" s="24">
        <f>HLOOKUP((-$E$34+X82),Table!$C$2:$CC$7,IF(-$E$34+X82&lt;=0,5,6))</f>
        <v>-16.12334848033445</v>
      </c>
      <c r="Y38" s="24">
        <f>HLOOKUP((-$E$34+Y82),Table!$C$2:$CC$7,IF(-$E$34+Y82&lt;=0,5,6))</f>
        <v>-15.019774640184204</v>
      </c>
      <c r="Z38" s="24">
        <f>HLOOKUP((-$E$34+Z82),Table!$C$2:$CC$7,IF(-$E$34+Z82&lt;=0,5,6))</f>
        <v>-13.310129072315918</v>
      </c>
      <c r="AA38" s="24">
        <f>HLOOKUP((-$E$34+AA82),Table!$C$2:$CC$7,IF(-$E$34+AA82&lt;=0,5,6))</f>
        <v>3.4013939106201447</v>
      </c>
      <c r="AB38" s="24">
        <f>HLOOKUP((-$E$34+AB82),Table!$C$2:$CC$7,IF(-$E$34+AB82&lt;=0,5,6))</f>
        <v>-1.2968037083042785</v>
      </c>
      <c r="AC38" s="24">
        <f>HLOOKUP((-$E$34+AC82),Table!$C$2:$CC$7,IF(-$E$34+AC82&lt;=0,5,6))</f>
        <v>1.3426980544205975</v>
      </c>
      <c r="AD38" s="24">
        <f>HLOOKUP((-$E$34+AD82),Table!$C$2:$CC$7,IF(-$E$34+AD82&lt;=0,5,6))</f>
        <v>-1.2968037083042785</v>
      </c>
      <c r="AE38" s="24">
        <f>HLOOKUP((-$E$34+AE82),Table!$C$2:$CC$7,IF(-$E$34+AE82&lt;=0,5,6))</f>
        <v>1.3426980544205975</v>
      </c>
      <c r="AF38" s="24">
        <f>HLOOKUP((-$E$34+AF82),Table!$C$2:$CC$7,IF(-$E$34+AF82&lt;=0,5,6))</f>
        <v>-3.967735153574638</v>
      </c>
      <c r="AG38" s="24">
        <f>HLOOKUP((-$E$34+AG82),Table!$C$2:$CC$7,IF(-$E$34+AG82&lt;=0,5,6))</f>
        <v>4.079580983395663</v>
      </c>
      <c r="AH38" s="24">
        <f>HLOOKUP((-$E$34+AH82),Table!$C$2:$CC$7,IF(-$E$34+AH82&lt;=0,5,6))</f>
        <v>-0.6190786437159834</v>
      </c>
      <c r="AI38" s="24">
        <f>HLOOKUP((-$E$34+AI82),Table!$C$2:$CC$7,IF(-$E$34+AI82&lt;=0,5,6))</f>
        <v>0.6486547412166085</v>
      </c>
      <c r="AJ38" s="24">
        <f>HLOOKUP((-$E$34+AJ82),Table!$C$2:$CC$7,IF(-$E$34+AJ82&lt;=0,5,6))</f>
        <v>-1.970601131497211</v>
      </c>
      <c r="AK38" s="24">
        <f>HLOOKUP((-$E$34+AK82),Table!$C$2:$CC$7,IF(-$E$34+AK82&lt;=0,5,6))</f>
        <v>-9.7171460000836</v>
      </c>
      <c r="AL38" s="24">
        <f>HLOOKUP((-$E$34+AL82),Table!$C$2:$CC$7,IF(-$E$34+AL82&lt;=0,5,6))</f>
        <v>-1.970601131497211</v>
      </c>
      <c r="AM38" s="24">
        <f>HLOOKUP((-$E$34+AM82),Table!$C$2:$CC$7,IF(-$E$34+AM82&lt;=0,5,6))</f>
        <v>1.3426980544205975</v>
      </c>
      <c r="AN38" s="24">
        <f>HLOOKUP((-$E$34+AN82),Table!$C$2:$CC$7,IF(-$E$34+AN82&lt;=0,5,6))</f>
        <v>-3.967735153574638</v>
      </c>
      <c r="AO38" s="24">
        <f>HLOOKUP((-$E$34+AO82),Table!$C$2:$CC$7,IF(-$E$34+AO82&lt;=0,5,6))</f>
        <v>-22.441694525181443</v>
      </c>
      <c r="AP38" s="24">
        <f>HLOOKUP((-$E$34+AP82),Table!$C$2:$CC$7,IF(-$E$34+AP82&lt;=0,5,6))</f>
        <v>-16.12334848033445</v>
      </c>
      <c r="AQ38" s="24">
        <f>HLOOKUP((-$E$34+AQ82),Table!$C$2:$CC$7,IF(-$E$34+AQ82&lt;=0,5,6))</f>
        <v>-11.540733447076736</v>
      </c>
      <c r="AR38" s="24">
        <f>HLOOKUP((-$E$34+AR82),Table!$C$2:$CC$7,IF(-$E$34+AR82&lt;=0,5,6))</f>
        <v>-4.625083200613327</v>
      </c>
      <c r="AS38" s="24">
        <f>HLOOKUP((-$E$34+AS82),Table!$C$2:$CC$7,IF(-$E$34+AS82&lt;=0,5,6))</f>
        <v>-3.967735153574638</v>
      </c>
      <c r="AT38" s="24">
        <f>HLOOKUP((-$E$34+AT82),Table!$C$2:$CC$7,IF(-$E$34+AT82&lt;=0,5,6))</f>
        <v>8.70406847576749</v>
      </c>
      <c r="AU38" s="24">
        <f>HLOOKUP((-$E$34+AU82),Table!$C$2:$CC$7,IF(-$E$34+AU82&lt;=0,5,6))</f>
        <v>7.405923731038055</v>
      </c>
      <c r="AV38" s="24">
        <f>HLOOKUP((-$E$34+AV82),Table!$C$2:$CC$7,IF(-$E$34+AV82&lt;=0,5,6))</f>
        <v>4.753604456573171</v>
      </c>
      <c r="AW38" s="24">
        <f>HLOOKUP((-$E$34+AW82),Table!$C$2:$CC$7,IF(-$E$34+AW82&lt;=0,5,6))</f>
        <v>-1.2968037083042785</v>
      </c>
      <c r="AX38" s="24">
        <f>HLOOKUP((-$E$34+AX82),Table!$C$2:$CC$7,IF(-$E$34+AX82&lt;=0,5,6))</f>
        <v>1.3426980544205975</v>
      </c>
      <c r="AY38" s="24">
        <f>HLOOKUP((-$E$34+AY82),Table!$C$2:$CC$7,IF(-$E$34+AY82&lt;=0,5,6))</f>
        <v>-1.2968037083042785</v>
      </c>
      <c r="AZ38" s="24">
        <f>HLOOKUP((-$E$34+AZ82),Table!$C$2:$CC$7,IF(-$E$34+AZ82&lt;=0,5,6))</f>
        <v>1.3426980544205975</v>
      </c>
      <c r="BA38" s="24">
        <f>HLOOKUP((-$E$34+BA82),Table!$C$2:$CC$7,IF(-$E$34+BA82&lt;=0,5,6))</f>
        <v>-1.2968037083042785</v>
      </c>
      <c r="BB38" s="24">
        <f>HLOOKUP((-$E$34+BB82),Table!$C$2:$CC$7,IF(-$E$34+BB82&lt;=0,5,6))</f>
        <v>1.3426980544205975</v>
      </c>
      <c r="BC38" s="24">
        <f>HLOOKUP((-$E$34+BC82),Table!$C$2:$CC$7,IF(-$E$34+BC82&lt;=0,5,6))</f>
        <v>8.70406847576749</v>
      </c>
      <c r="BD38" s="24">
        <f>HLOOKUP((-$E$34+BD82),Table!$C$2:$CC$7,IF(-$E$34+BD82&lt;=0,5,6))</f>
        <v>2.0328771975819677</v>
      </c>
      <c r="BE38" s="24">
        <f>HLOOKUP((-$E$34+BE82),Table!$C$2:$CC$7,IF(-$E$34+BE82&lt;=0,5,6))</f>
        <v>1.3426980544205975</v>
      </c>
      <c r="BF38" s="24">
        <f>HLOOKUP((-$E$34+BF82),Table!$C$2:$CC$7,IF(-$E$34+BF82&lt;=0,5,6))</f>
        <v>-22.441694525181443</v>
      </c>
      <c r="BG38" s="24">
        <f>HLOOKUP((-$E$34+BG82),Table!$C$2:$CC$7,IF(-$E$34+BG82&lt;=0,5,6))</f>
        <v>-16.12334848033445</v>
      </c>
      <c r="BH38" s="24">
        <f>HLOOKUP((-$E$34+BH82),Table!$C$2:$CC$7,IF(-$E$34+BH82&lt;=0,5,6))</f>
        <v>-13.886940455937085</v>
      </c>
      <c r="BI38" s="24">
        <f>HLOOKUP((-$E$34+BI82),Table!$C$2:$CC$7,IF(-$E$34+BI82&lt;=0,5,6))</f>
        <v>-13.310129072315918</v>
      </c>
      <c r="BJ38" s="24">
        <f>HLOOKUP((-$E$34+BJ82),Table!$C$2:$CC$7,IF(-$E$34+BJ82&lt;=0,5,6))</f>
        <v>-1.970601131497211</v>
      </c>
      <c r="BK38" s="24">
        <f>HLOOKUP((-$E$34+BK82),Table!$C$2:$CC$7,IF(-$E$34+BK82&lt;=0,5,6))</f>
        <v>1.3426980544205975</v>
      </c>
      <c r="BL38" s="24">
        <f>HLOOKUP((-$E$34+BL82),Table!$C$2:$CC$7,IF(-$E$34+BL82&lt;=0,5,6))</f>
        <v>-1.2968037083042785</v>
      </c>
      <c r="BM38" s="24">
        <f>HLOOKUP((-$E$34+BM82),Table!$C$2:$CC$7,IF(-$E$34+BM82&lt;=0,5,6))</f>
        <v>1.3426980544205975</v>
      </c>
      <c r="BN38" s="24">
        <f>HLOOKUP((-$E$34+BN82),Table!$C$2:$CC$7,IF(-$E$34+BN82&lt;=0,5,6))</f>
        <v>-1.2968037083042785</v>
      </c>
      <c r="BO38" s="24">
        <f>HLOOKUP((-$E$34+BO82),Table!$C$2:$CC$7,IF(-$E$34+BO82&lt;=0,5,6))</f>
        <v>1.3426980544205975</v>
      </c>
      <c r="BP38" s="24">
        <f>HLOOKUP((-$E$34+BP82),Table!$C$2:$CC$7,IF(-$E$34+BP82&lt;=0,5,6))</f>
        <v>-1.2968037083042785</v>
      </c>
      <c r="BQ38" s="24">
        <f>HLOOKUP((-$E$34+BQ82),Table!$C$2:$CC$7,IF(-$E$34+BQ82&lt;=0,5,6))</f>
        <v>0.6486547412166085</v>
      </c>
      <c r="BR38" s="24">
        <f>HLOOKUP((-$E$34+BR82),Table!$C$2:$CC$7,IF(-$E$34+BR82&lt;=0,5,6))</f>
        <v>-0.6190786437159834</v>
      </c>
    </row>
    <row r="39" spans="4:70" ht="12.75">
      <c r="D39" s="3" t="s">
        <v>56</v>
      </c>
      <c r="E39" s="15"/>
      <c r="F39" s="2">
        <f aca="true" t="shared" si="20" ref="F39:AK39">RADIANS(F38)</f>
        <v>-0.0008587423663766747</v>
      </c>
      <c r="G39" s="2">
        <f t="shared" si="20"/>
        <v>-0.22212252704987845</v>
      </c>
      <c r="H39" s="2">
        <f t="shared" si="20"/>
        <v>-0.27184092164938944</v>
      </c>
      <c r="I39" s="2">
        <f t="shared" si="20"/>
        <v>-0.18030491824208927</v>
      </c>
      <c r="J39" s="2">
        <f t="shared" si="20"/>
        <v>-0.16959619159845601</v>
      </c>
      <c r="K39" s="2">
        <f t="shared" si="20"/>
        <v>0.151914653221187</v>
      </c>
      <c r="L39" s="2">
        <f t="shared" si="20"/>
        <v>0.151914653221187</v>
      </c>
      <c r="M39" s="2">
        <f t="shared" si="20"/>
        <v>0.08296604910467764</v>
      </c>
      <c r="N39" s="2">
        <f t="shared" si="20"/>
        <v>-0.02263349446198179</v>
      </c>
      <c r="O39" s="2">
        <f t="shared" si="20"/>
        <v>0.02343450190976143</v>
      </c>
      <c r="P39" s="2">
        <f t="shared" si="20"/>
        <v>-0.02263349446198179</v>
      </c>
      <c r="Q39" s="2">
        <f t="shared" si="20"/>
        <v>0.02343450190976143</v>
      </c>
      <c r="R39" s="2">
        <f t="shared" si="20"/>
        <v>-0.02263349446198179</v>
      </c>
      <c r="S39" s="2">
        <f t="shared" si="20"/>
        <v>0.02343450190976143</v>
      </c>
      <c r="T39" s="2">
        <f t="shared" si="20"/>
        <v>0.151914653221187</v>
      </c>
      <c r="U39" s="2">
        <f t="shared" si="20"/>
        <v>0.035480400386520644</v>
      </c>
      <c r="V39" s="2">
        <f t="shared" si="20"/>
        <v>-0.02263349446198179</v>
      </c>
      <c r="W39" s="2">
        <f t="shared" si="20"/>
        <v>-0.3916814591912017</v>
      </c>
      <c r="X39" s="2">
        <f t="shared" si="20"/>
        <v>-0.28140551742826037</v>
      </c>
      <c r="Y39" s="2">
        <f t="shared" si="20"/>
        <v>-0.26214452037876096</v>
      </c>
      <c r="Z39" s="2">
        <f t="shared" si="20"/>
        <v>-0.23230557617733122</v>
      </c>
      <c r="AA39" s="2">
        <f t="shared" si="20"/>
        <v>0.05936552289760725</v>
      </c>
      <c r="AB39" s="2">
        <f t="shared" si="20"/>
        <v>-0.02263349446198179</v>
      </c>
      <c r="AC39" s="2">
        <f t="shared" si="20"/>
        <v>0.02343450190976143</v>
      </c>
      <c r="AD39" s="2">
        <f t="shared" si="20"/>
        <v>-0.02263349446198179</v>
      </c>
      <c r="AE39" s="2">
        <f t="shared" si="20"/>
        <v>0.02343450190976143</v>
      </c>
      <c r="AF39" s="2">
        <f t="shared" si="20"/>
        <v>-0.0692500422770003</v>
      </c>
      <c r="AG39" s="2">
        <f t="shared" si="20"/>
        <v>0.07120212026200243</v>
      </c>
      <c r="AH39" s="2">
        <f t="shared" si="20"/>
        <v>-0.010804960661624815</v>
      </c>
      <c r="AI39" s="2">
        <f t="shared" si="20"/>
        <v>0.011321160942901587</v>
      </c>
      <c r="AJ39" s="2">
        <f t="shared" si="20"/>
        <v>-0.034393477988152066</v>
      </c>
      <c r="AK39" s="2">
        <f t="shared" si="20"/>
        <v>-0.16959619159845601</v>
      </c>
      <c r="AL39" s="2">
        <f aca="true" t="shared" si="21" ref="AL39:BQ39">RADIANS(AL38)</f>
        <v>-0.034393477988152066</v>
      </c>
      <c r="AM39" s="2">
        <f t="shared" si="21"/>
        <v>0.02343450190976143</v>
      </c>
      <c r="AN39" s="2">
        <f t="shared" si="21"/>
        <v>-0.0692500422770003</v>
      </c>
      <c r="AO39" s="2">
        <f t="shared" si="21"/>
        <v>-0.3916814591912017</v>
      </c>
      <c r="AP39" s="2">
        <f t="shared" si="21"/>
        <v>-0.28140551742826037</v>
      </c>
      <c r="AQ39" s="2">
        <f t="shared" si="21"/>
        <v>-0.2014237967465238</v>
      </c>
      <c r="AR39" s="2">
        <f t="shared" si="21"/>
        <v>-0.08072293002937997</v>
      </c>
      <c r="AS39" s="2">
        <f t="shared" si="21"/>
        <v>-0.0692500422770003</v>
      </c>
      <c r="AT39" s="2">
        <f t="shared" si="21"/>
        <v>0.151914653221187</v>
      </c>
      <c r="AU39" s="2">
        <f t="shared" si="21"/>
        <v>0.12925775325819702</v>
      </c>
      <c r="AV39" s="2">
        <f t="shared" si="21"/>
        <v>0.08296604910467764</v>
      </c>
      <c r="AW39" s="2">
        <f t="shared" si="21"/>
        <v>-0.02263349446198179</v>
      </c>
      <c r="AX39" s="2">
        <f t="shared" si="21"/>
        <v>0.02343450190976143</v>
      </c>
      <c r="AY39" s="2">
        <f t="shared" si="21"/>
        <v>-0.02263349446198179</v>
      </c>
      <c r="AZ39" s="2">
        <f t="shared" si="21"/>
        <v>0.02343450190976143</v>
      </c>
      <c r="BA39" s="2">
        <f t="shared" si="21"/>
        <v>-0.02263349446198179</v>
      </c>
      <c r="BB39" s="2">
        <f t="shared" si="21"/>
        <v>0.02343450190976143</v>
      </c>
      <c r="BC39" s="2">
        <f t="shared" si="21"/>
        <v>0.151914653221187</v>
      </c>
      <c r="BD39" s="2">
        <f t="shared" si="21"/>
        <v>0.035480400386520644</v>
      </c>
      <c r="BE39" s="2">
        <f t="shared" si="21"/>
        <v>0.02343450190976143</v>
      </c>
      <c r="BF39" s="2">
        <f t="shared" si="21"/>
        <v>-0.3916814591912017</v>
      </c>
      <c r="BG39" s="2">
        <f t="shared" si="21"/>
        <v>-0.28140551742826037</v>
      </c>
      <c r="BH39" s="2">
        <f t="shared" si="21"/>
        <v>-0.24237283398450465</v>
      </c>
      <c r="BI39" s="2">
        <f t="shared" si="21"/>
        <v>-0.23230557617733122</v>
      </c>
      <c r="BJ39" s="2">
        <f t="shared" si="21"/>
        <v>-0.034393477988152066</v>
      </c>
      <c r="BK39" s="2">
        <f t="shared" si="21"/>
        <v>0.02343450190976143</v>
      </c>
      <c r="BL39" s="2">
        <f t="shared" si="21"/>
        <v>-0.02263349446198179</v>
      </c>
      <c r="BM39" s="2">
        <f t="shared" si="21"/>
        <v>0.02343450190976143</v>
      </c>
      <c r="BN39" s="2">
        <f t="shared" si="21"/>
        <v>-0.02263349446198179</v>
      </c>
      <c r="BO39" s="2">
        <f t="shared" si="21"/>
        <v>0.02343450190976143</v>
      </c>
      <c r="BP39" s="2">
        <f t="shared" si="21"/>
        <v>-0.02263349446198179</v>
      </c>
      <c r="BQ39" s="2">
        <f t="shared" si="21"/>
        <v>0.011321160942901587</v>
      </c>
      <c r="BR39" s="2">
        <f>RADIANS(BR38)</f>
        <v>-0.010804960661624815</v>
      </c>
    </row>
    <row r="40" spans="5:6" ht="12.75">
      <c r="E40" s="15"/>
      <c r="F40" s="23"/>
    </row>
    <row r="41" spans="2:70" ht="12.75">
      <c r="B41" s="5" t="s">
        <v>57</v>
      </c>
      <c r="E41" s="15"/>
      <c r="F41" s="8">
        <f aca="true" t="shared" si="22" ref="F41:AK41">IF(F83="F",1,IF(F83="R",-1,""))</f>
        <v>1</v>
      </c>
      <c r="G41" s="8">
        <f t="shared" si="22"/>
        <v>1</v>
      </c>
      <c r="H41" s="8">
        <f t="shared" si="22"/>
        <v>1</v>
      </c>
      <c r="I41" s="8">
        <f t="shared" si="22"/>
        <v>1</v>
      </c>
      <c r="J41" s="8">
        <f t="shared" si="22"/>
        <v>1</v>
      </c>
      <c r="K41" s="8">
        <f t="shared" si="22"/>
        <v>1</v>
      </c>
      <c r="L41" s="8">
        <f t="shared" si="22"/>
        <v>1</v>
      </c>
      <c r="M41" s="8">
        <f t="shared" si="22"/>
        <v>1</v>
      </c>
      <c r="N41" s="8">
        <f t="shared" si="22"/>
        <v>1</v>
      </c>
      <c r="O41" s="8">
        <f t="shared" si="22"/>
        <v>1</v>
      </c>
      <c r="P41" s="8">
        <f t="shared" si="22"/>
        <v>1</v>
      </c>
      <c r="Q41" s="8">
        <f t="shared" si="22"/>
        <v>1</v>
      </c>
      <c r="R41" s="8">
        <f t="shared" si="22"/>
        <v>1</v>
      </c>
      <c r="S41" s="8">
        <f t="shared" si="22"/>
        <v>1</v>
      </c>
      <c r="T41" s="8">
        <f t="shared" si="22"/>
        <v>1</v>
      </c>
      <c r="U41" s="8">
        <f t="shared" si="22"/>
        <v>1</v>
      </c>
      <c r="V41" s="8">
        <f t="shared" si="22"/>
        <v>1</v>
      </c>
      <c r="W41" s="8">
        <f t="shared" si="22"/>
        <v>1</v>
      </c>
      <c r="X41" s="8">
        <f t="shared" si="22"/>
        <v>1</v>
      </c>
      <c r="Y41" s="8">
        <f t="shared" si="22"/>
        <v>1</v>
      </c>
      <c r="Z41" s="8">
        <f t="shared" si="22"/>
        <v>1</v>
      </c>
      <c r="AA41" s="8">
        <f t="shared" si="22"/>
        <v>1</v>
      </c>
      <c r="AB41" s="8">
        <f t="shared" si="22"/>
        <v>1</v>
      </c>
      <c r="AC41" s="8">
        <f t="shared" si="22"/>
        <v>1</v>
      </c>
      <c r="AD41" s="8">
        <f t="shared" si="22"/>
        <v>1</v>
      </c>
      <c r="AE41" s="8">
        <f t="shared" si="22"/>
        <v>1</v>
      </c>
      <c r="AF41" s="8">
        <f t="shared" si="22"/>
        <v>1</v>
      </c>
      <c r="AG41" s="8">
        <f t="shared" si="22"/>
        <v>1</v>
      </c>
      <c r="AH41" s="8">
        <f t="shared" si="22"/>
        <v>1</v>
      </c>
      <c r="AI41" s="8">
        <f t="shared" si="22"/>
        <v>1</v>
      </c>
      <c r="AJ41" s="8">
        <f t="shared" si="22"/>
        <v>1</v>
      </c>
      <c r="AK41" s="8">
        <f t="shared" si="22"/>
        <v>1</v>
      </c>
      <c r="AL41" s="8">
        <f aca="true" t="shared" si="23" ref="AL41:BR41">IF(AL83="F",1,IF(AL83="R",-1,""))</f>
        <v>1</v>
      </c>
      <c r="AM41" s="8">
        <f t="shared" si="23"/>
        <v>1</v>
      </c>
      <c r="AN41" s="8">
        <f t="shared" si="23"/>
        <v>1</v>
      </c>
      <c r="AO41" s="8">
        <f t="shared" si="23"/>
        <v>1</v>
      </c>
      <c r="AP41" s="8">
        <f t="shared" si="23"/>
        <v>1</v>
      </c>
      <c r="AQ41" s="8">
        <f t="shared" si="23"/>
        <v>1</v>
      </c>
      <c r="AR41" s="8">
        <f t="shared" si="23"/>
        <v>1</v>
      </c>
      <c r="AS41" s="8">
        <f t="shared" si="23"/>
        <v>1</v>
      </c>
      <c r="AT41" s="8">
        <f t="shared" si="23"/>
        <v>1</v>
      </c>
      <c r="AU41" s="8">
        <f t="shared" si="23"/>
        <v>1</v>
      </c>
      <c r="AV41" s="8">
        <f t="shared" si="23"/>
        <v>1</v>
      </c>
      <c r="AW41" s="8">
        <f t="shared" si="23"/>
        <v>1</v>
      </c>
      <c r="AX41" s="8">
        <f t="shared" si="23"/>
        <v>1</v>
      </c>
      <c r="AY41" s="8">
        <f t="shared" si="23"/>
        <v>1</v>
      </c>
      <c r="AZ41" s="8">
        <f t="shared" si="23"/>
        <v>1</v>
      </c>
      <c r="BA41" s="8">
        <f t="shared" si="23"/>
        <v>1</v>
      </c>
      <c r="BB41" s="8">
        <f t="shared" si="23"/>
        <v>1</v>
      </c>
      <c r="BC41" s="8">
        <f t="shared" si="23"/>
        <v>1</v>
      </c>
      <c r="BD41" s="8">
        <f t="shared" si="23"/>
        <v>1</v>
      </c>
      <c r="BE41" s="8">
        <f t="shared" si="23"/>
        <v>1</v>
      </c>
      <c r="BF41" s="8">
        <f t="shared" si="23"/>
        <v>1</v>
      </c>
      <c r="BG41" s="8">
        <f t="shared" si="23"/>
        <v>1</v>
      </c>
      <c r="BH41" s="8">
        <f t="shared" si="23"/>
        <v>1</v>
      </c>
      <c r="BI41" s="8">
        <f t="shared" si="23"/>
        <v>1</v>
      </c>
      <c r="BJ41" s="8">
        <f t="shared" si="23"/>
        <v>1</v>
      </c>
      <c r="BK41" s="8">
        <f t="shared" si="23"/>
        <v>1</v>
      </c>
      <c r="BL41" s="8">
        <f t="shared" si="23"/>
        <v>1</v>
      </c>
      <c r="BM41" s="8">
        <f t="shared" si="23"/>
        <v>1</v>
      </c>
      <c r="BN41" s="8">
        <f t="shared" si="23"/>
        <v>1</v>
      </c>
      <c r="BO41" s="8">
        <f t="shared" si="23"/>
        <v>1</v>
      </c>
      <c r="BP41" s="8">
        <f t="shared" si="23"/>
        <v>1</v>
      </c>
      <c r="BQ41" s="8">
        <f t="shared" si="23"/>
        <v>1</v>
      </c>
      <c r="BR41" s="8">
        <f t="shared" si="23"/>
        <v>1</v>
      </c>
    </row>
    <row r="42" spans="5:6" ht="12.75">
      <c r="E42" s="15"/>
      <c r="F42" s="23"/>
    </row>
    <row r="43" spans="2:70" ht="12.75">
      <c r="B43" s="25" t="s">
        <v>58</v>
      </c>
      <c r="C43" s="19" t="s">
        <v>59</v>
      </c>
      <c r="D43" s="19" t="s">
        <v>15</v>
      </c>
      <c r="E43" s="15"/>
      <c r="F43" s="14">
        <f>+TR!F72</f>
        <v>114138.38800219487</v>
      </c>
      <c r="G43" s="14">
        <f>+TR!G72</f>
        <v>462.8469276521183</v>
      </c>
      <c r="H43" s="14">
        <f>+TR!H72</f>
        <v>382.98360626545906</v>
      </c>
      <c r="I43" s="14">
        <f>+TR!I72</f>
        <v>564.4799090908093</v>
      </c>
      <c r="J43" s="14">
        <f>+TR!J72</f>
        <v>598.6225591048355</v>
      </c>
      <c r="K43" s="14">
        <f>+TR!K72</f>
        <v>665.5870296883908</v>
      </c>
      <c r="L43" s="14">
        <f>+TR!L72</f>
        <v>665.5870296883908</v>
      </c>
      <c r="M43" s="14">
        <f>+TR!M72</f>
        <v>1200.5622614419585</v>
      </c>
      <c r="N43" s="14">
        <f>+TR!N72</f>
        <v>4348.23578503195</v>
      </c>
      <c r="O43" s="14">
        <f>+TR!O72</f>
        <v>4200.251059776767</v>
      </c>
      <c r="P43" s="14">
        <f>+TR!P72</f>
        <v>4348.23578503195</v>
      </c>
      <c r="Q43" s="14">
        <f>+TR!Q72</f>
        <v>4200.251059776767</v>
      </c>
      <c r="R43" s="14">
        <f>+TR!R72</f>
        <v>4348.23578503195</v>
      </c>
      <c r="S43" s="14">
        <f>+TR!S72</f>
        <v>4200.251059776767</v>
      </c>
      <c r="T43" s="14">
        <f>+TR!T72</f>
        <v>665.5870296883908</v>
      </c>
      <c r="U43" s="14">
        <f>+TR!U72</f>
        <v>2780.6679325189248</v>
      </c>
      <c r="V43" s="14">
        <f>+TR!V72</f>
        <v>4348.23578503195</v>
      </c>
      <c r="W43" s="14">
        <f>+TR!W72</f>
        <v>274.71716589555786</v>
      </c>
      <c r="X43" s="14">
        <f>+TR!X72</f>
        <v>370.89098971195534</v>
      </c>
      <c r="Y43" s="14">
        <f>+TR!Y72</f>
        <v>396.1558619011127</v>
      </c>
      <c r="Z43" s="14">
        <f>+TR!Z72</f>
        <v>443.67649765596315</v>
      </c>
      <c r="AA43" s="14">
        <f>+TR!AA72</f>
        <v>1669.7598412435752</v>
      </c>
      <c r="AB43" s="14">
        <f>+TR!AB72</f>
        <v>4348.23578503195</v>
      </c>
      <c r="AC43" s="14">
        <f>+TR!AC72</f>
        <v>4200.251059776767</v>
      </c>
      <c r="AD43" s="14">
        <f>+TR!AD72</f>
        <v>4348.23578503195</v>
      </c>
      <c r="AE43" s="14">
        <f>+TR!AE72</f>
        <v>4200.251059776767</v>
      </c>
      <c r="AF43" s="14">
        <f>+TR!AF72</f>
        <v>1434.2933080863027</v>
      </c>
      <c r="AG43" s="14">
        <f>+TR!AG72</f>
        <v>1395.5271638999184</v>
      </c>
      <c r="AH43" s="14">
        <f>+TR!AH72</f>
        <v>9088.084562599324</v>
      </c>
      <c r="AI43" s="14">
        <f>+TR!AI72</f>
        <v>8674.540963195797</v>
      </c>
      <c r="AJ43" s="14">
        <f>+TR!AJ72</f>
        <v>2867.9392700420926</v>
      </c>
      <c r="AK43" s="14">
        <f>+TR!AK72</f>
        <v>598.6225591048355</v>
      </c>
      <c r="AL43" s="14">
        <f>+TR!AL72</f>
        <v>2867.9392700420926</v>
      </c>
      <c r="AM43" s="14">
        <f>+TR!AM72</f>
        <v>4200.251059776767</v>
      </c>
      <c r="AN43" s="14">
        <f>+TR!AN72</f>
        <v>1434.2933080863027</v>
      </c>
      <c r="AO43" s="14">
        <f>+TR!AO72</f>
        <v>274.71716589555786</v>
      </c>
      <c r="AP43" s="14">
        <f>+TR!AP72</f>
        <v>370.89098971195534</v>
      </c>
      <c r="AQ43" s="14">
        <f>+TR!AQ72</f>
        <v>507.8419168509502</v>
      </c>
      <c r="AR43" s="14">
        <f>+TR!AR72</f>
        <v>1233.348749828255</v>
      </c>
      <c r="AS43" s="14">
        <f>+TR!AS72</f>
        <v>1434.2933080863027</v>
      </c>
      <c r="AT43" s="14">
        <f>+TR!AT72</f>
        <v>665.5870296883908</v>
      </c>
      <c r="AU43" s="14">
        <f>+TR!AU72</f>
        <v>778.290355053847</v>
      </c>
      <c r="AV43" s="14">
        <f>+TR!AV72</f>
        <v>1200.5622614419585</v>
      </c>
      <c r="AW43" s="14">
        <f>+TR!AW72</f>
        <v>4348.23578503195</v>
      </c>
      <c r="AX43" s="14">
        <f>+TR!AX72</f>
        <v>4200.251059776767</v>
      </c>
      <c r="AY43" s="14">
        <f>+TR!AY72</f>
        <v>4348.23578503195</v>
      </c>
      <c r="AZ43" s="14">
        <f>+TR!AZ72</f>
        <v>4200.251059776767</v>
      </c>
      <c r="BA43" s="14">
        <f>+TR!BA72</f>
        <v>4348.23578503195</v>
      </c>
      <c r="BB43" s="14">
        <f>+TR!BB72</f>
        <v>4200.251059776767</v>
      </c>
      <c r="BC43" s="14">
        <f>+TR!BC72</f>
        <v>665.5870296883908</v>
      </c>
      <c r="BD43" s="14">
        <f>+TR!BD72</f>
        <v>2780.6679325189248</v>
      </c>
      <c r="BE43" s="14">
        <f>+TR!BE72</f>
        <v>4200.251059776767</v>
      </c>
      <c r="BF43" s="14">
        <f>+TR!BF72</f>
        <v>274.71716589555786</v>
      </c>
      <c r="BG43" s="14">
        <f>+TR!BG72</f>
        <v>370.89098971195534</v>
      </c>
      <c r="BH43" s="14">
        <f>+TR!BH72</f>
        <v>426.3218002018126</v>
      </c>
      <c r="BI43" s="14">
        <f>+TR!BI72</f>
        <v>443.67649765596315</v>
      </c>
      <c r="BJ43" s="14">
        <f>+TR!BJ72</f>
        <v>2867.9392700420926</v>
      </c>
      <c r="BK43" s="14">
        <f>+TR!BK72</f>
        <v>4200.251059776767</v>
      </c>
      <c r="BL43" s="14">
        <f>+TR!BL72</f>
        <v>4348.23578503195</v>
      </c>
      <c r="BM43" s="14">
        <f>+TR!BM72</f>
        <v>4200.251059776767</v>
      </c>
      <c r="BN43" s="14">
        <f>+TR!BN72</f>
        <v>4348.23578503195</v>
      </c>
      <c r="BO43" s="14">
        <f>+TR!BO72</f>
        <v>4200.251059776767</v>
      </c>
      <c r="BP43" s="14">
        <f>+TR!BP72</f>
        <v>4348.23578503195</v>
      </c>
      <c r="BQ43" s="14">
        <f>+TR!BQ72</f>
        <v>8674.540963195797</v>
      </c>
      <c r="BR43" s="14">
        <f>+TR!BR72</f>
        <v>9088.084562599324</v>
      </c>
    </row>
    <row r="44" spans="4:70" ht="12.75">
      <c r="D44" s="3" t="s">
        <v>60</v>
      </c>
      <c r="E44" s="15"/>
      <c r="F44" s="2">
        <f aca="true" t="shared" si="24" ref="F44:AK44">+F43/1000</f>
        <v>114.13838800219487</v>
      </c>
      <c r="G44" s="2">
        <f t="shared" si="24"/>
        <v>0.4628469276521183</v>
      </c>
      <c r="H44" s="2">
        <f t="shared" si="24"/>
        <v>0.3829836062654591</v>
      </c>
      <c r="I44" s="2">
        <f t="shared" si="24"/>
        <v>0.5644799090908094</v>
      </c>
      <c r="J44" s="2">
        <f t="shared" si="24"/>
        <v>0.5986225591048355</v>
      </c>
      <c r="K44" s="2">
        <f t="shared" si="24"/>
        <v>0.6655870296883908</v>
      </c>
      <c r="L44" s="2">
        <f t="shared" si="24"/>
        <v>0.6655870296883908</v>
      </c>
      <c r="M44" s="2">
        <f t="shared" si="24"/>
        <v>1.2005622614419584</v>
      </c>
      <c r="N44" s="2">
        <f t="shared" si="24"/>
        <v>4.34823578503195</v>
      </c>
      <c r="O44" s="2">
        <f t="shared" si="24"/>
        <v>4.200251059776767</v>
      </c>
      <c r="P44" s="2">
        <f t="shared" si="24"/>
        <v>4.34823578503195</v>
      </c>
      <c r="Q44" s="2">
        <f t="shared" si="24"/>
        <v>4.200251059776767</v>
      </c>
      <c r="R44" s="2">
        <f t="shared" si="24"/>
        <v>4.34823578503195</v>
      </c>
      <c r="S44" s="2">
        <f t="shared" si="24"/>
        <v>4.200251059776767</v>
      </c>
      <c r="T44" s="2">
        <f t="shared" si="24"/>
        <v>0.6655870296883908</v>
      </c>
      <c r="U44" s="2">
        <f t="shared" si="24"/>
        <v>2.780667932518925</v>
      </c>
      <c r="V44" s="2">
        <f t="shared" si="24"/>
        <v>4.34823578503195</v>
      </c>
      <c r="W44" s="2">
        <f t="shared" si="24"/>
        <v>0.27471716589555784</v>
      </c>
      <c r="X44" s="2">
        <f t="shared" si="24"/>
        <v>0.37089098971195533</v>
      </c>
      <c r="Y44" s="2">
        <f t="shared" si="24"/>
        <v>0.3961558619011127</v>
      </c>
      <c r="Z44" s="2">
        <f t="shared" si="24"/>
        <v>0.4436764976559631</v>
      </c>
      <c r="AA44" s="2">
        <f t="shared" si="24"/>
        <v>1.6697598412435752</v>
      </c>
      <c r="AB44" s="2">
        <f t="shared" si="24"/>
        <v>4.34823578503195</v>
      </c>
      <c r="AC44" s="2">
        <f t="shared" si="24"/>
        <v>4.200251059776767</v>
      </c>
      <c r="AD44" s="2">
        <f t="shared" si="24"/>
        <v>4.34823578503195</v>
      </c>
      <c r="AE44" s="2">
        <f t="shared" si="24"/>
        <v>4.200251059776767</v>
      </c>
      <c r="AF44" s="2">
        <f t="shared" si="24"/>
        <v>1.4342933080863027</v>
      </c>
      <c r="AG44" s="2">
        <f t="shared" si="24"/>
        <v>1.3955271638999185</v>
      </c>
      <c r="AH44" s="2">
        <f t="shared" si="24"/>
        <v>9.088084562599324</v>
      </c>
      <c r="AI44" s="2">
        <f t="shared" si="24"/>
        <v>8.674540963195797</v>
      </c>
      <c r="AJ44" s="2">
        <f t="shared" si="24"/>
        <v>2.8679392700420925</v>
      </c>
      <c r="AK44" s="2">
        <f t="shared" si="24"/>
        <v>0.5986225591048355</v>
      </c>
      <c r="AL44" s="2">
        <f aca="true" t="shared" si="25" ref="AL44:BQ44">+AL43/1000</f>
        <v>2.8679392700420925</v>
      </c>
      <c r="AM44" s="2">
        <f t="shared" si="25"/>
        <v>4.200251059776767</v>
      </c>
      <c r="AN44" s="2">
        <f t="shared" si="25"/>
        <v>1.4342933080863027</v>
      </c>
      <c r="AO44" s="2">
        <f t="shared" si="25"/>
        <v>0.27471716589555784</v>
      </c>
      <c r="AP44" s="2">
        <f t="shared" si="25"/>
        <v>0.37089098971195533</v>
      </c>
      <c r="AQ44" s="2">
        <f t="shared" si="25"/>
        <v>0.5078419168509503</v>
      </c>
      <c r="AR44" s="2">
        <f t="shared" si="25"/>
        <v>1.233348749828255</v>
      </c>
      <c r="AS44" s="2">
        <f t="shared" si="25"/>
        <v>1.4342933080863027</v>
      </c>
      <c r="AT44" s="2">
        <f t="shared" si="25"/>
        <v>0.6655870296883908</v>
      </c>
      <c r="AU44" s="2">
        <f t="shared" si="25"/>
        <v>0.7782903550538469</v>
      </c>
      <c r="AV44" s="2">
        <f t="shared" si="25"/>
        <v>1.2005622614419584</v>
      </c>
      <c r="AW44" s="2">
        <f t="shared" si="25"/>
        <v>4.34823578503195</v>
      </c>
      <c r="AX44" s="2">
        <f t="shared" si="25"/>
        <v>4.200251059776767</v>
      </c>
      <c r="AY44" s="2">
        <f t="shared" si="25"/>
        <v>4.34823578503195</v>
      </c>
      <c r="AZ44" s="2">
        <f t="shared" si="25"/>
        <v>4.200251059776767</v>
      </c>
      <c r="BA44" s="2">
        <f t="shared" si="25"/>
        <v>4.34823578503195</v>
      </c>
      <c r="BB44" s="2">
        <f t="shared" si="25"/>
        <v>4.200251059776767</v>
      </c>
      <c r="BC44" s="2">
        <f t="shared" si="25"/>
        <v>0.6655870296883908</v>
      </c>
      <c r="BD44" s="2">
        <f t="shared" si="25"/>
        <v>2.780667932518925</v>
      </c>
      <c r="BE44" s="2">
        <f t="shared" si="25"/>
        <v>4.200251059776767</v>
      </c>
      <c r="BF44" s="2">
        <f t="shared" si="25"/>
        <v>0.27471716589555784</v>
      </c>
      <c r="BG44" s="2">
        <f t="shared" si="25"/>
        <v>0.37089098971195533</v>
      </c>
      <c r="BH44" s="2">
        <f t="shared" si="25"/>
        <v>0.4263218002018126</v>
      </c>
      <c r="BI44" s="2">
        <f t="shared" si="25"/>
        <v>0.4436764976559631</v>
      </c>
      <c r="BJ44" s="2">
        <f t="shared" si="25"/>
        <v>2.8679392700420925</v>
      </c>
      <c r="BK44" s="2">
        <f t="shared" si="25"/>
        <v>4.200251059776767</v>
      </c>
      <c r="BL44" s="2">
        <f t="shared" si="25"/>
        <v>4.34823578503195</v>
      </c>
      <c r="BM44" s="2">
        <f t="shared" si="25"/>
        <v>4.200251059776767</v>
      </c>
      <c r="BN44" s="2">
        <f t="shared" si="25"/>
        <v>4.34823578503195</v>
      </c>
      <c r="BO44" s="2">
        <f t="shared" si="25"/>
        <v>4.200251059776767</v>
      </c>
      <c r="BP44" s="2">
        <f t="shared" si="25"/>
        <v>4.34823578503195</v>
      </c>
      <c r="BQ44" s="2">
        <f t="shared" si="25"/>
        <v>8.674540963195797</v>
      </c>
      <c r="BR44" s="2">
        <f>+BR43/1000</f>
        <v>9.088084562599324</v>
      </c>
    </row>
    <row r="45" spans="5:70" ht="12.75">
      <c r="E45" s="15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</row>
    <row r="46" spans="2:70" ht="12.75">
      <c r="B46" s="25" t="s">
        <v>61</v>
      </c>
      <c r="C46" s="19" t="s">
        <v>62</v>
      </c>
      <c r="D46" s="19" t="s">
        <v>15</v>
      </c>
      <c r="E46" s="14"/>
      <c r="F46" s="14">
        <f>+TR!F74</f>
        <v>114070.38798375889</v>
      </c>
      <c r="G46" s="14">
        <f>+TR!G74</f>
        <v>393.5875909926339</v>
      </c>
      <c r="H46" s="14">
        <f>+TR!H74</f>
        <v>313.0775231150125</v>
      </c>
      <c r="I46" s="14">
        <f>+TR!I74</f>
        <v>495.6560057243324</v>
      </c>
      <c r="J46" s="14">
        <f>+TR!J74</f>
        <v>529.8947676742674</v>
      </c>
      <c r="K46" s="14">
        <f>+TR!K74</f>
        <v>597.0044776979006</v>
      </c>
      <c r="L46" s="14">
        <f>+TR!L74</f>
        <v>597.0044776979006</v>
      </c>
      <c r="M46" s="14">
        <f>+TR!M74</f>
        <v>1132.389682374786</v>
      </c>
      <c r="N46" s="14">
        <f>+TR!N74</f>
        <v>4280.22297542099</v>
      </c>
      <c r="O46" s="14">
        <f>+TR!O74</f>
        <v>4132.237327237466</v>
      </c>
      <c r="P46" s="14">
        <f>+TR!P74</f>
        <v>4280.22297542099</v>
      </c>
      <c r="Q46" s="14">
        <f>+TR!Q74</f>
        <v>4132.237327237466</v>
      </c>
      <c r="R46" s="14">
        <f>+TR!R74</f>
        <v>4280.22297542099</v>
      </c>
      <c r="S46" s="14">
        <f>+TR!S74</f>
        <v>4132.237327237466</v>
      </c>
      <c r="T46" s="14">
        <f>+TR!T74</f>
        <v>597.0044776979006</v>
      </c>
      <c r="U46" s="14">
        <f>+TR!U74</f>
        <v>2712.6364445326226</v>
      </c>
      <c r="V46" s="14">
        <f>+TR!V74</f>
        <v>4280.22297542099</v>
      </c>
      <c r="W46" s="14">
        <f>+TR!W74</f>
        <v>202.62033038867025</v>
      </c>
      <c r="X46" s="14">
        <f>+TR!X74</f>
        <v>300.84376774344855</v>
      </c>
      <c r="Y46" s="14">
        <f>+TR!Y74</f>
        <v>326.3872623411141</v>
      </c>
      <c r="Z46" s="14">
        <f>+TR!Z74</f>
        <v>374.2963333455682</v>
      </c>
      <c r="AA46" s="14">
        <f>+TR!AA74</f>
        <v>1601.6716050455148</v>
      </c>
      <c r="AB46" s="14">
        <f>+TR!AB74</f>
        <v>4280.22297542099</v>
      </c>
      <c r="AC46" s="14">
        <f>+TR!AC74</f>
        <v>4132.237327237466</v>
      </c>
      <c r="AD46" s="14">
        <f>+TR!AD74</f>
        <v>4280.22297542099</v>
      </c>
      <c r="AE46" s="14">
        <f>+TR!AE74</f>
        <v>4132.237327237466</v>
      </c>
      <c r="AF46" s="14">
        <f>+TR!AF74</f>
        <v>1366.1731788522845</v>
      </c>
      <c r="AG46" s="14">
        <f>+TR!AG74</f>
        <v>1327.4001520664374</v>
      </c>
      <c r="AH46" s="14">
        <f>+TR!AH74</f>
        <v>9020.081643777967</v>
      </c>
      <c r="AI46" s="14">
        <f>+TR!AI74</f>
        <v>8606.537758807544</v>
      </c>
      <c r="AJ46" s="14">
        <f>+TR!AJ74</f>
        <v>2799.909682676049</v>
      </c>
      <c r="AK46" s="14">
        <f>+TR!AK74</f>
        <v>529.8947676742674</v>
      </c>
      <c r="AL46" s="14">
        <f>+TR!AL74</f>
        <v>2799.909682676049</v>
      </c>
      <c r="AM46" s="14">
        <f>+TR!AM74</f>
        <v>4132.237327237466</v>
      </c>
      <c r="AN46" s="14">
        <f>+TR!AN74</f>
        <v>1366.1731788522845</v>
      </c>
      <c r="AO46" s="14">
        <f>+TR!AO74</f>
        <v>202.62033038867025</v>
      </c>
      <c r="AP46" s="14">
        <f>+TR!AP74</f>
        <v>300.84376774344855</v>
      </c>
      <c r="AQ46" s="14">
        <f>+TR!AQ74</f>
        <v>438.8101942151321</v>
      </c>
      <c r="AR46" s="14">
        <f>+TR!AR74</f>
        <v>1165.1854015677923</v>
      </c>
      <c r="AS46" s="14">
        <f>+TR!AS74</f>
        <v>1366.1731788522845</v>
      </c>
      <c r="AT46" s="14">
        <f>+TR!AT74</f>
        <v>597.0044776979006</v>
      </c>
      <c r="AU46" s="14">
        <f>+TR!AU74</f>
        <v>709.8697382559387</v>
      </c>
      <c r="AV46" s="14">
        <f>+TR!AV74</f>
        <v>1132.389682374786</v>
      </c>
      <c r="AW46" s="14">
        <f>+TR!AW74</f>
        <v>4280.22297542099</v>
      </c>
      <c r="AX46" s="14">
        <f>+TR!AX74</f>
        <v>4132.237327237466</v>
      </c>
      <c r="AY46" s="14">
        <f>+TR!AY74</f>
        <v>4280.22297542099</v>
      </c>
      <c r="AZ46" s="14">
        <f>+TR!AZ74</f>
        <v>4132.237327237466</v>
      </c>
      <c r="BA46" s="14">
        <f>+TR!BA74</f>
        <v>4280.22297542099</v>
      </c>
      <c r="BB46" s="14">
        <f>+TR!BB74</f>
        <v>4132.237327237466</v>
      </c>
      <c r="BC46" s="14">
        <f>+TR!BC74</f>
        <v>597.0044776979006</v>
      </c>
      <c r="BD46" s="14">
        <f>+TR!BD74</f>
        <v>2712.6364445326226</v>
      </c>
      <c r="BE46" s="14">
        <f>+TR!BE74</f>
        <v>4132.237327237466</v>
      </c>
      <c r="BF46" s="14">
        <f>+TR!BF74</f>
        <v>202.62033038867025</v>
      </c>
      <c r="BG46" s="14">
        <f>+TR!BG74</f>
        <v>300.84376774344855</v>
      </c>
      <c r="BH46" s="14">
        <f>+TR!BH74</f>
        <v>356.8163585690442</v>
      </c>
      <c r="BI46" s="14">
        <f>+TR!BI74</f>
        <v>374.2963333455682</v>
      </c>
      <c r="BJ46" s="14">
        <f>+TR!BJ74</f>
        <v>2799.909682676049</v>
      </c>
      <c r="BK46" s="14">
        <f>+TR!BK74</f>
        <v>4132.237327237466</v>
      </c>
      <c r="BL46" s="14">
        <f>+TR!BL74</f>
        <v>4280.22297542099</v>
      </c>
      <c r="BM46" s="14">
        <f>+TR!BM74</f>
        <v>4132.237327237466</v>
      </c>
      <c r="BN46" s="14">
        <f>+TR!BN74</f>
        <v>4280.22297542099</v>
      </c>
      <c r="BO46" s="14">
        <f>+TR!BO74</f>
        <v>4132.237327237466</v>
      </c>
      <c r="BP46" s="14">
        <f>+TR!BP74</f>
        <v>4280.22297542099</v>
      </c>
      <c r="BQ46" s="14">
        <f>+TR!BQ74</f>
        <v>8606.537758807544</v>
      </c>
      <c r="BR46" s="14">
        <f>+TR!BR74</f>
        <v>9020.081643777967</v>
      </c>
    </row>
    <row r="47" spans="4:70" ht="12.75">
      <c r="D47" s="3" t="s">
        <v>60</v>
      </c>
      <c r="F47" s="2">
        <f aca="true" t="shared" si="26" ref="F47:AK47">+F46/1000</f>
        <v>114.07038798375889</v>
      </c>
      <c r="G47" s="2">
        <f t="shared" si="26"/>
        <v>0.3935875909926339</v>
      </c>
      <c r="H47" s="2">
        <f t="shared" si="26"/>
        <v>0.3130775231150125</v>
      </c>
      <c r="I47" s="2">
        <f t="shared" si="26"/>
        <v>0.4956560057243324</v>
      </c>
      <c r="J47" s="2">
        <f t="shared" si="26"/>
        <v>0.5298947676742675</v>
      </c>
      <c r="K47" s="2">
        <f t="shared" si="26"/>
        <v>0.5970044776979005</v>
      </c>
      <c r="L47" s="2">
        <f t="shared" si="26"/>
        <v>0.5970044776979005</v>
      </c>
      <c r="M47" s="2">
        <f t="shared" si="26"/>
        <v>1.1323896823747859</v>
      </c>
      <c r="N47" s="2">
        <f t="shared" si="26"/>
        <v>4.28022297542099</v>
      </c>
      <c r="O47" s="2">
        <f t="shared" si="26"/>
        <v>4.132237327237466</v>
      </c>
      <c r="P47" s="2">
        <f t="shared" si="26"/>
        <v>4.28022297542099</v>
      </c>
      <c r="Q47" s="2">
        <f t="shared" si="26"/>
        <v>4.132237327237466</v>
      </c>
      <c r="R47" s="2">
        <f t="shared" si="26"/>
        <v>4.28022297542099</v>
      </c>
      <c r="S47" s="2">
        <f t="shared" si="26"/>
        <v>4.132237327237466</v>
      </c>
      <c r="T47" s="2">
        <f t="shared" si="26"/>
        <v>0.5970044776979005</v>
      </c>
      <c r="U47" s="2">
        <f t="shared" si="26"/>
        <v>2.7126364445326225</v>
      </c>
      <c r="V47" s="2">
        <f t="shared" si="26"/>
        <v>4.28022297542099</v>
      </c>
      <c r="W47" s="2">
        <f t="shared" si="26"/>
        <v>0.20262033038867025</v>
      </c>
      <c r="X47" s="2">
        <f t="shared" si="26"/>
        <v>0.30084376774344856</v>
      </c>
      <c r="Y47" s="2">
        <f t="shared" si="26"/>
        <v>0.3263872623411141</v>
      </c>
      <c r="Z47" s="2">
        <f t="shared" si="26"/>
        <v>0.3742963333455682</v>
      </c>
      <c r="AA47" s="2">
        <f t="shared" si="26"/>
        <v>1.6016716050455146</v>
      </c>
      <c r="AB47" s="2">
        <f t="shared" si="26"/>
        <v>4.28022297542099</v>
      </c>
      <c r="AC47" s="2">
        <f t="shared" si="26"/>
        <v>4.132237327237466</v>
      </c>
      <c r="AD47" s="2">
        <f t="shared" si="26"/>
        <v>4.28022297542099</v>
      </c>
      <c r="AE47" s="2">
        <f t="shared" si="26"/>
        <v>4.132237327237466</v>
      </c>
      <c r="AF47" s="2">
        <f t="shared" si="26"/>
        <v>1.3661731788522846</v>
      </c>
      <c r="AG47" s="2">
        <f t="shared" si="26"/>
        <v>1.3274001520664374</v>
      </c>
      <c r="AH47" s="2">
        <f t="shared" si="26"/>
        <v>9.020081643777967</v>
      </c>
      <c r="AI47" s="2">
        <f t="shared" si="26"/>
        <v>8.606537758807544</v>
      </c>
      <c r="AJ47" s="2">
        <f t="shared" si="26"/>
        <v>2.799909682676049</v>
      </c>
      <c r="AK47" s="2">
        <f t="shared" si="26"/>
        <v>0.5298947676742675</v>
      </c>
      <c r="AL47" s="2">
        <f aca="true" t="shared" si="27" ref="AL47:BQ47">+AL46/1000</f>
        <v>2.799909682676049</v>
      </c>
      <c r="AM47" s="2">
        <f t="shared" si="27"/>
        <v>4.132237327237466</v>
      </c>
      <c r="AN47" s="2">
        <f t="shared" si="27"/>
        <v>1.3661731788522846</v>
      </c>
      <c r="AO47" s="2">
        <f t="shared" si="27"/>
        <v>0.20262033038867025</v>
      </c>
      <c r="AP47" s="2">
        <f t="shared" si="27"/>
        <v>0.30084376774344856</v>
      </c>
      <c r="AQ47" s="2">
        <f t="shared" si="27"/>
        <v>0.4388101942151321</v>
      </c>
      <c r="AR47" s="2">
        <f t="shared" si="27"/>
        <v>1.1651854015677923</v>
      </c>
      <c r="AS47" s="2">
        <f t="shared" si="27"/>
        <v>1.3661731788522846</v>
      </c>
      <c r="AT47" s="2">
        <f t="shared" si="27"/>
        <v>0.5970044776979005</v>
      </c>
      <c r="AU47" s="2">
        <f t="shared" si="27"/>
        <v>0.7098697382559387</v>
      </c>
      <c r="AV47" s="2">
        <f t="shared" si="27"/>
        <v>1.1323896823747859</v>
      </c>
      <c r="AW47" s="2">
        <f t="shared" si="27"/>
        <v>4.28022297542099</v>
      </c>
      <c r="AX47" s="2">
        <f t="shared" si="27"/>
        <v>4.132237327237466</v>
      </c>
      <c r="AY47" s="2">
        <f t="shared" si="27"/>
        <v>4.28022297542099</v>
      </c>
      <c r="AZ47" s="2">
        <f t="shared" si="27"/>
        <v>4.132237327237466</v>
      </c>
      <c r="BA47" s="2">
        <f t="shared" si="27"/>
        <v>4.28022297542099</v>
      </c>
      <c r="BB47" s="2">
        <f t="shared" si="27"/>
        <v>4.132237327237466</v>
      </c>
      <c r="BC47" s="2">
        <f t="shared" si="27"/>
        <v>0.5970044776979005</v>
      </c>
      <c r="BD47" s="2">
        <f t="shared" si="27"/>
        <v>2.7126364445326225</v>
      </c>
      <c r="BE47" s="2">
        <f t="shared" si="27"/>
        <v>4.132237327237466</v>
      </c>
      <c r="BF47" s="2">
        <f t="shared" si="27"/>
        <v>0.20262033038867025</v>
      </c>
      <c r="BG47" s="2">
        <f t="shared" si="27"/>
        <v>0.30084376774344856</v>
      </c>
      <c r="BH47" s="2">
        <f t="shared" si="27"/>
        <v>0.3568163585690442</v>
      </c>
      <c r="BI47" s="2">
        <f t="shared" si="27"/>
        <v>0.3742963333455682</v>
      </c>
      <c r="BJ47" s="2">
        <f t="shared" si="27"/>
        <v>2.799909682676049</v>
      </c>
      <c r="BK47" s="2">
        <f t="shared" si="27"/>
        <v>4.132237327237466</v>
      </c>
      <c r="BL47" s="2">
        <f t="shared" si="27"/>
        <v>4.28022297542099</v>
      </c>
      <c r="BM47" s="2">
        <f t="shared" si="27"/>
        <v>4.132237327237466</v>
      </c>
      <c r="BN47" s="2">
        <f t="shared" si="27"/>
        <v>4.28022297542099</v>
      </c>
      <c r="BO47" s="2">
        <f t="shared" si="27"/>
        <v>4.132237327237466</v>
      </c>
      <c r="BP47" s="2">
        <f t="shared" si="27"/>
        <v>4.28022297542099</v>
      </c>
      <c r="BQ47" s="2">
        <f t="shared" si="27"/>
        <v>8.606537758807544</v>
      </c>
      <c r="BR47" s="2">
        <f>+BR46/1000</f>
        <v>9.020081643777967</v>
      </c>
    </row>
    <row r="48" spans="5:70" ht="12.75">
      <c r="E48" s="15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</row>
    <row r="49" spans="2:70" ht="12.75">
      <c r="B49" s="5" t="s">
        <v>63</v>
      </c>
      <c r="C49" s="3" t="s">
        <v>64</v>
      </c>
      <c r="F49" s="26">
        <f>TR!F67*COS(F22-PI()/2)-TR!F68*SIN(F22-PI()/2)+F17</f>
        <v>111.57034592381632</v>
      </c>
      <c r="G49" s="26">
        <f>TR!G67*COS(G22-PI()/2)-TR!G68*SIN(G22-PI()/2)+G17</f>
        <v>-2.1160820480303575</v>
      </c>
      <c r="H49" s="26">
        <f>TR!H67*COS(H22-PI()/2)-TR!H68*SIN(H22-PI()/2)+H17</f>
        <v>-2.1757513990601467</v>
      </c>
      <c r="I49" s="26">
        <f>TR!I67*COS(I22-PI()/2)-TR!I68*SIN(I22-PI()/2)+I17</f>
        <v>-2.1958302097208384</v>
      </c>
      <c r="J49" s="26">
        <f>TR!J67*COS(J22-PI()/2)-TR!J68*SIN(J22-PI()/2)+J17</f>
        <v>-2.218989474651102</v>
      </c>
      <c r="K49" s="26">
        <f>TR!K67*COS(K22-PI()/2)-TR!K68*SIN(K22-PI()/2)+K17</f>
        <v>-1.1415776169020146</v>
      </c>
      <c r="L49" s="26">
        <f>TR!L67*COS(L22-PI()/2)-TR!L68*SIN(L22-PI()/2)+L17</f>
        <v>-1.1415776169020142</v>
      </c>
      <c r="M49" s="26">
        <f>TR!M67*COS(M22-PI()/2)-TR!M68*SIN(M22-PI()/2)+M17</f>
        <v>-1.0021534733762716</v>
      </c>
      <c r="N49" s="26">
        <f>TR!N67*COS(N22-PI()/2)-TR!N68*SIN(N22-PI()/2)+N17</f>
        <v>-0.8339200297064433</v>
      </c>
      <c r="O49" s="26">
        <f>TR!O67*COS(O22-PI()/2)-TR!O68*SIN(O22-PI()/2)+O17</f>
        <v>-0.4152271858753435</v>
      </c>
      <c r="P49" s="26">
        <f>TR!P67*COS(P22-PI()/2)-TR!P68*SIN(P22-PI()/2)+P17</f>
        <v>-0.12961648150303573</v>
      </c>
      <c r="Q49" s="26">
        <f>TR!Q67*COS(Q22-PI()/2)-TR!Q68*SIN(Q22-PI()/2)+Q17</f>
        <v>0.26512690312741694</v>
      </c>
      <c r="R49" s="26">
        <f>TR!R67*COS(R22-PI()/2)-TR!R68*SIN(R22-PI()/2)+R17</f>
        <v>0.5747001056421959</v>
      </c>
      <c r="S49" s="26">
        <f>TR!S67*COS(S22-PI()/2)-TR!S68*SIN(S22-PI()/2)+S17</f>
        <v>0.9454908225319427</v>
      </c>
      <c r="T49" s="26">
        <f>TR!T67*COS(T22-PI()/2)-TR!T68*SIN(T22-PI()/2)+T17</f>
        <v>1.0859188926010066</v>
      </c>
      <c r="U49" s="26">
        <f>TR!U67*COS(U22-PI()/2)-TR!U68*SIN(U22-PI()/2)+U17</f>
        <v>-0.055517598726001705</v>
      </c>
      <c r="V49" s="26">
        <f>TR!V67*COS(V22-PI()/2)-TR!V68*SIN(V22-PI()/2)+V17</f>
        <v>4.420004268064671</v>
      </c>
      <c r="W49" s="26">
        <f>TR!W67*COS(W22-PI()/2)-TR!W68*SIN(W22-PI()/2)+W17</f>
        <v>2.0627543900693395</v>
      </c>
      <c r="X49" s="26">
        <f>TR!X67*COS(X22-PI()/2)-TR!X68*SIN(X22-PI()/2)+X17</f>
        <v>1.9998281881670348</v>
      </c>
      <c r="Y49" s="26">
        <f>TR!Y67*COS(Y22-PI()/2)-TR!Y68*SIN(Y22-PI()/2)+Y17</f>
        <v>1.9736281427228457</v>
      </c>
      <c r="Z49" s="26">
        <f>TR!Z67*COS(Z22-PI()/2)-TR!Z68*SIN(Z22-PI()/2)+Z17</f>
        <v>1.9444467841103852</v>
      </c>
      <c r="AA49" s="26">
        <f>TR!AA67*COS(AA22-PI()/2)-TR!AA68*SIN(AA22-PI()/2)+AA17</f>
        <v>1.6410016245202383</v>
      </c>
      <c r="AB49" s="26">
        <f>TR!AB67*COS(AB22-PI()/2)-TR!AB68*SIN(AB22-PI()/2)+AB17</f>
        <v>1.314785401893547</v>
      </c>
      <c r="AC49" s="26">
        <f>TR!AC67*COS(AC22-PI()/2)-TR!AC68*SIN(AC22-PI()/2)+AC17</f>
        <v>1.101245486048313</v>
      </c>
      <c r="AD49" s="26">
        <f>TR!AD67*COS(AD22-PI()/2)-TR!AD68*SIN(AD22-PI()/2)+AD17</f>
        <v>0.6105555529564559</v>
      </c>
      <c r="AE49" s="26">
        <f>TR!AE67*COS(AE22-PI()/2)-TR!AE68*SIN(AE22-PI()/2)+AE17</f>
        <v>0.4209862640453992</v>
      </c>
      <c r="AF49" s="26">
        <f>TR!AF67*COS(AF22-PI()/2)-TR!AF68*SIN(AF22-PI()/2)+AF17</f>
        <v>0.08480658956344973</v>
      </c>
      <c r="AG49" s="26">
        <f>TR!AG67*COS(AG22-PI()/2)-TR!AG68*SIN(AG22-PI()/2)+AG17</f>
        <v>-0.40704155286590726</v>
      </c>
      <c r="AH49" s="26">
        <f>TR!AH67*COS(AH22-PI()/2)-TR!AH68*SIN(AH22-PI()/2)+AH17</f>
        <v>-1.1103099358037316</v>
      </c>
      <c r="AI49" s="26">
        <f>TR!AI67*COS(AI22-PI()/2)-TR!AI68*SIN(AI22-PI()/2)+AI17</f>
        <v>-0.5934837527047685</v>
      </c>
      <c r="AJ49" s="26">
        <f>TR!AJ67*COS(AJ22-PI()/2)-TR!AJ68*SIN(AJ22-PI()/2)+AJ17</f>
        <v>-1.3898655904750938</v>
      </c>
      <c r="AK49" s="26">
        <f>TR!AK67*COS(AK22-PI()/2)-TR!AK68*SIN(AK22-PI()/2)+AK17</f>
        <v>-1.5099756759041547</v>
      </c>
      <c r="AL49" s="26">
        <f>TR!AL67*COS(AL22-PI()/2)-TR!AL68*SIN(AL22-PI()/2)+AL17</f>
        <v>-0.14972715290339345</v>
      </c>
      <c r="AM49" s="26">
        <f>TR!AM67*COS(AM22-PI()/2)-TR!AM68*SIN(AM22-PI()/2)+AM17</f>
        <v>-4.939881497125483</v>
      </c>
      <c r="AN49" s="26">
        <f>TR!AN67*COS(AN22-PI()/2)-TR!AN68*SIN(AN22-PI()/2)+AN17</f>
        <v>-1.4874541647603465</v>
      </c>
      <c r="AO49" s="26">
        <f>TR!AO67*COS(AO22-PI()/2)-TR!AO68*SIN(AO22-PI()/2)+AO17</f>
        <v>-2.4261983037139077</v>
      </c>
      <c r="AP49" s="26">
        <f>TR!AP67*COS(AP22-PI()/2)-TR!AP68*SIN(AP22-PI()/2)+AP17</f>
        <v>-2.344283513092649</v>
      </c>
      <c r="AQ49" s="26">
        <f>TR!AQ67*COS(AQ22-PI()/2)-TR!AQ68*SIN(AQ22-PI()/2)+AQ17</f>
        <v>-2.3460740886165685</v>
      </c>
      <c r="AR49" s="26">
        <f>TR!AR67*COS(AR22-PI()/2)-TR!AR68*SIN(AR22-PI()/2)+AR17</f>
        <v>-2.820389811761181</v>
      </c>
      <c r="AS49" s="26">
        <f>TR!AS67*COS(AS22-PI()/2)-TR!AS68*SIN(AS22-PI()/2)+AS17</f>
        <v>-2.9889484975024043</v>
      </c>
      <c r="AT49" s="26">
        <f>TR!AT67*COS(AT22-PI()/2)-TR!AT68*SIN(AT22-PI()/2)+AT17</f>
        <v>-1.144254825554887</v>
      </c>
      <c r="AU49" s="26">
        <f>TR!AU67*COS(AU22-PI()/2)-TR!AU68*SIN(AU22-PI()/2)+AU17</f>
        <v>-1.0702782249354434</v>
      </c>
      <c r="AV49" s="26">
        <f>TR!AV67*COS(AV22-PI()/2)-TR!AV68*SIN(AV22-PI()/2)+AV17</f>
        <v>-0.9630131279701464</v>
      </c>
      <c r="AW49" s="26">
        <f>TR!AW67*COS(AW22-PI()/2)-TR!AW68*SIN(AW22-PI()/2)+AW17</f>
        <v>-0.7594553914390172</v>
      </c>
      <c r="AX49" s="26">
        <f>TR!AX67*COS(AX22-PI()/2)-TR!AX68*SIN(AX22-PI()/2)+AX17</f>
        <v>-0.39567380513781836</v>
      </c>
      <c r="AY49" s="26">
        <f>TR!AY67*COS(AY22-PI()/2)-TR!AY68*SIN(AY22-PI()/2)+AY17</f>
        <v>-0.055130432649583644</v>
      </c>
      <c r="AZ49" s="26">
        <f>TR!AZ67*COS(AZ22-PI()/2)-TR!AZ68*SIN(AZ22-PI()/2)+AZ17</f>
        <v>0.28469462703093923</v>
      </c>
      <c r="BA49" s="26">
        <f>TR!BA67*COS(BA22-PI()/2)-TR!BA68*SIN(BA22-PI()/2)+BA17</f>
        <v>0.6491944403173537</v>
      </c>
      <c r="BB49" s="26">
        <f>TR!BB67*COS(BB22-PI()/2)-TR!BB68*SIN(BB22-PI()/2)+BB17</f>
        <v>0.9650602112224437</v>
      </c>
      <c r="BC49" s="26">
        <f>TR!BC67*COS(BC22-PI()/2)-TR!BC68*SIN(BC22-PI()/2)+BC17</f>
        <v>1.1286113916484024</v>
      </c>
      <c r="BD49" s="26">
        <f>TR!BD67*COS(BD22-PI()/2)-TR!BD68*SIN(BD22-PI()/2)+BD17</f>
        <v>-0.02448363856683855</v>
      </c>
      <c r="BE49" s="26">
        <f>TR!BE67*COS(BE22-PI()/2)-TR!BE68*SIN(BE22-PI()/2)+BE17</f>
        <v>-0.9408887784701971</v>
      </c>
      <c r="BF49" s="26">
        <f>TR!BF67*COS(BF22-PI()/2)-TR!BF68*SIN(BF22-PI()/2)+BF17</f>
        <v>2.1119276800892735</v>
      </c>
      <c r="BG49" s="26">
        <f>TR!BG67*COS(BG22-PI()/2)-TR!BG68*SIN(BG22-PI()/2)+BG17</f>
        <v>2.0635426165587147</v>
      </c>
      <c r="BH49" s="26">
        <f>TR!BH67*COS(BH22-PI()/2)-TR!BH68*SIN(BH22-PI()/2)+BH17</f>
        <v>2.0066241894782237</v>
      </c>
      <c r="BI49" s="26">
        <f>TR!BI67*COS(BI22-PI()/2)-TR!BI68*SIN(BI22-PI()/2)+BI17</f>
        <v>1.992954923666629</v>
      </c>
      <c r="BJ49" s="26">
        <f>TR!BJ67*COS(BJ22-PI()/2)-TR!BJ68*SIN(BJ22-PI()/2)+BJ17</f>
        <v>1.8011690076331255</v>
      </c>
      <c r="BK49" s="26">
        <f>TR!BK67*COS(BK22-PI()/2)-TR!BK68*SIN(BK22-PI()/2)+BK17</f>
        <v>1.4976847167295435</v>
      </c>
      <c r="BL49" s="26">
        <f>TR!BL67*COS(BL22-PI()/2)-TR!BL68*SIN(BL22-PI()/2)+BL17</f>
        <v>1.161702312785404</v>
      </c>
      <c r="BM49" s="26">
        <f>TR!BM67*COS(BM22-PI()/2)-TR!BM68*SIN(BM22-PI()/2)+BM17</f>
        <v>0.8173163689893477</v>
      </c>
      <c r="BN49" s="26">
        <f>TR!BN67*COS(BN22-PI()/2)-TR!BN68*SIN(BN22-PI()/2)+BN17</f>
        <v>0.457376982290016</v>
      </c>
      <c r="BO49" s="26">
        <f>TR!BO67*COS(BO22-PI()/2)-TR!BO68*SIN(BO22-PI()/2)+BO17</f>
        <v>0.13694981643837037</v>
      </c>
      <c r="BP49" s="26">
        <f>TR!BP67*COS(BP22-PI()/2)-TR!BP68*SIN(BP22-PI()/2)+BP17</f>
        <v>-0.246943627368793</v>
      </c>
      <c r="BQ49" s="26">
        <f>TR!BQ67*COS(BQ22-PI()/2)-TR!BQ68*SIN(BQ22-PI()/2)+BQ17</f>
        <v>-0.7011518192911161</v>
      </c>
      <c r="BR49" s="26">
        <f>TR!BR67*COS(BR22-PI()/2)-TR!BR68*SIN(BR22-PI()/2)+BR17</f>
        <v>-0.7946419653889867</v>
      </c>
    </row>
    <row r="50" spans="3:70" ht="12.75">
      <c r="C50" s="3" t="s">
        <v>65</v>
      </c>
      <c r="F50" s="26">
        <f>TR!F67*SIN(F22-PI()/2)+TR!F68*COS(F22-PI()/2)+F18</f>
        <v>0</v>
      </c>
      <c r="G50" s="26">
        <f>TR!G67*SIN(G22-PI()/2)+TR!G68*COS(G22-PI()/2)+G18</f>
        <v>0.3518583772020568</v>
      </c>
      <c r="H50" s="26">
        <f>TR!H67*SIN(H22-PI()/2)+TR!H68*COS(H22-PI()/2)+H18</f>
        <v>0.40859444378491316</v>
      </c>
      <c r="I50" s="26">
        <f>TR!I67*SIN(I22-PI()/2)+TR!I68*COS(I22-PI()/2)+I18</f>
        <v>0.22364095134978124</v>
      </c>
      <c r="J50" s="26">
        <f>TR!J67*SIN(J22-PI()/2)+TR!J68*COS(J22-PI()/2)+J18</f>
        <v>0.1978387141912682</v>
      </c>
      <c r="K50" s="26">
        <f>TR!K67*SIN(K22-PI()/2)+TR!K68*COS(K22-PI()/2)+K18</f>
        <v>0.47472260107720077</v>
      </c>
      <c r="L50" s="26">
        <f>TR!L67*SIN(L22-PI()/2)+TR!L68*COS(L22-PI()/2)+L18</f>
        <v>0.47472260107720066</v>
      </c>
      <c r="M50" s="26">
        <f>TR!M67*SIN(M22-PI()/2)+TR!M68*COS(M22-PI()/2)+M18</f>
        <v>0.9947212222398382</v>
      </c>
      <c r="N50" s="26">
        <f>TR!N67*SIN(N22-PI()/2)+TR!N68*COS(N22-PI()/2)+N18</f>
        <v>-4.410282524507529</v>
      </c>
      <c r="O50" s="26">
        <f>TR!O67*SIN(O22-PI()/2)+TR!O68*COS(O22-PI()/2)+O18</f>
        <v>3.989518370945525</v>
      </c>
      <c r="P50" s="26">
        <f>TR!P67*SIN(P22-PI()/2)+TR!P68*COS(P22-PI()/2)+P18</f>
        <v>-4.415859984980951</v>
      </c>
      <c r="Q50" s="26">
        <f>TR!Q67*SIN(Q22-PI()/2)+TR!Q68*COS(Q22-PI()/2)+Q18</f>
        <v>3.985100462552403</v>
      </c>
      <c r="R50" s="26">
        <f>TR!R67*SIN(R22-PI()/2)+TR!R68*COS(R22-PI()/2)+R18</f>
        <v>-4.419429459639205</v>
      </c>
      <c r="S50" s="26">
        <f>TR!S67*SIN(S22-PI()/2)+TR!S68*COS(S22-PI()/2)+S18</f>
        <v>3.982622255566892</v>
      </c>
      <c r="T50" s="26">
        <f>TR!T67*SIN(T22-PI()/2)+TR!T68*COS(T22-PI()/2)+T18</f>
        <v>0.44443404824001337</v>
      </c>
      <c r="U50" s="26">
        <f>TR!U67*SIN(U22-PI()/2)+TR!U68*COS(U22-PI()/2)+U18</f>
        <v>2.2318670822165405</v>
      </c>
      <c r="V50" s="26">
        <f>TR!V67*SIN(V22-PI()/2)+TR!V68*COS(V22-PI()/2)+V18</f>
        <v>-3.137544952838513</v>
      </c>
      <c r="W50" s="26">
        <f>TR!W67*SIN(W22-PI()/2)+TR!W68*COS(W22-PI()/2)+W18</f>
        <v>0.20709531638757553</v>
      </c>
      <c r="X50" s="26">
        <f>TR!X67*SIN(X22-PI()/2)+TR!X68*COS(X22-PI()/2)+X18</f>
        <v>0.12715618029936346</v>
      </c>
      <c r="Y50" s="26">
        <f>TR!Y67*SIN(Y22-PI()/2)+TR!Y68*COS(Y22-PI()/2)+Y18</f>
        <v>0.1283296879040635</v>
      </c>
      <c r="Z50" s="26">
        <f>TR!Z67*SIN(Z22-PI()/2)+TR!Z68*COS(Z22-PI()/2)+Z18</f>
        <v>0.167699371687556</v>
      </c>
      <c r="AA50" s="26">
        <f>TR!AA67*SIN(AA22-PI()/2)+TR!AA68*COS(AA22-PI()/2)+AA18</f>
        <v>-1.771798437651714</v>
      </c>
      <c r="AB50" s="26">
        <f>TR!AB67*SIN(AB22-PI()/2)+TR!AB68*COS(AB22-PI()/2)+AB18</f>
        <v>4.097119172410842</v>
      </c>
      <c r="AC50" s="26">
        <f>TR!AC67*SIN(AC22-PI()/2)+TR!AC68*COS(AC22-PI()/2)+AC18</f>
        <v>-4.3103988611749395</v>
      </c>
      <c r="AD50" s="26">
        <f>TR!AD67*SIN(AD22-PI()/2)+TR!AD68*COS(AD22-PI()/2)+AD18</f>
        <v>4.085503840160494</v>
      </c>
      <c r="AE50" s="26">
        <f>TR!AE67*SIN(AE22-PI()/2)+TR!AE68*COS(AE22-PI()/2)+AE18</f>
        <v>-4.3225888249705875</v>
      </c>
      <c r="AF50" s="26">
        <f>TR!AF67*SIN(AF22-PI()/2)+TR!AF68*COS(AF22-PI()/2)+AF18</f>
        <v>1.1611174750492712</v>
      </c>
      <c r="AG50" s="26">
        <f>TR!AG67*SIN(AG22-PI()/2)+TR!AG68*COS(AG22-PI()/2)+AG18</f>
        <v>-1.4804176284714505</v>
      </c>
      <c r="AH50" s="26">
        <f>TR!AH67*SIN(AH22-PI()/2)+TR!AH68*COS(AH22-PI()/2)+AH18</f>
        <v>8.83923871115701</v>
      </c>
      <c r="AI50" s="26">
        <f>TR!AI67*SIN(AI22-PI()/2)+TR!AI68*COS(AI22-PI()/2)+AI18</f>
        <v>-8.778723657965385</v>
      </c>
      <c r="AJ50" s="26">
        <f>TR!AJ67*SIN(AJ22-PI()/2)+TR!AJ68*COS(AJ22-PI()/2)+AJ18</f>
        <v>2.59767590193014</v>
      </c>
      <c r="AK50" s="26">
        <f>TR!AK67*SIN(AK22-PI()/2)+TR!AK68*COS(AK22-PI()/2)+AK18</f>
        <v>0.3248859627730831</v>
      </c>
      <c r="AL50" s="26">
        <f>TR!AL67*SIN(AL22-PI()/2)+TR!AL68*COS(AL22-PI()/2)+AL18</f>
        <v>2.149639232623439</v>
      </c>
      <c r="AM50" s="26">
        <f>TR!AM67*SIN(AM22-PI()/2)+TR!AM68*COS(AM22-PI()/2)+AM18</f>
        <v>-2.857396159540854</v>
      </c>
      <c r="AN50" s="26">
        <f>TR!AN67*SIN(AN22-PI()/2)+TR!AN68*COS(AN22-PI()/2)+AN18</f>
        <v>1.416337228628139</v>
      </c>
      <c r="AO50" s="26">
        <f>TR!AO67*SIN(AO22-PI()/2)+TR!AO68*COS(AO22-PI()/2)+AO18</f>
        <v>0.7086302635960757</v>
      </c>
      <c r="AP50" s="26">
        <f>TR!AP67*SIN(AP22-PI()/2)+TR!AP68*COS(AP22-PI()/2)+AP18</f>
        <v>0.6482983529529123</v>
      </c>
      <c r="AQ50" s="26">
        <f>TR!AQ67*SIN(AQ22-PI()/2)+TR!AQ68*COS(AQ22-PI()/2)+AQ18</f>
        <v>0.5073814819874662</v>
      </c>
      <c r="AR50" s="26">
        <f>TR!AR67*SIN(AR22-PI()/2)+TR!AR68*COS(AR22-PI()/2)+AR18</f>
        <v>-0.049437519593606205</v>
      </c>
      <c r="AS50" s="26">
        <f>TR!AS67*SIN(AS22-PI()/2)+TR!AS68*COS(AS22-PI()/2)+AS18</f>
        <v>-0.1598605743060083</v>
      </c>
      <c r="AT50" s="26">
        <f>TR!AT67*SIN(AT22-PI()/2)+TR!AT68*COS(AT22-PI()/2)+AT18</f>
        <v>0.48156121762019677</v>
      </c>
      <c r="AU50" s="26">
        <f>TR!AU67*SIN(AU22-PI()/2)+TR!AU68*COS(AU22-PI()/2)+AU18</f>
        <v>0.568061125041758</v>
      </c>
      <c r="AV50" s="26">
        <f>TR!AV67*SIN(AV22-PI()/2)+TR!AV68*COS(AV22-PI()/2)+AV18</f>
        <v>0.9788336885723833</v>
      </c>
      <c r="AW50" s="26">
        <f>TR!AW67*SIN(AW22-PI()/2)+TR!AW68*COS(AW22-PI()/2)+AW18</f>
        <v>-4.424955004726089</v>
      </c>
      <c r="AX50" s="26">
        <f>TR!AX67*SIN(AX22-PI()/2)+TR!AX68*COS(AX22-PI()/2)+AX18</f>
        <v>3.9774031010795365</v>
      </c>
      <c r="AY50" s="26">
        <f>TR!AY67*SIN(AY22-PI()/2)+TR!AY68*COS(AY22-PI()/2)+AY18</f>
        <v>-4.425928916173122</v>
      </c>
      <c r="AZ50" s="26">
        <f>TR!AZ67*SIN(AZ22-PI()/2)+TR!AZ68*COS(AZ22-PI()/2)+AZ18</f>
        <v>3.9774321798135572</v>
      </c>
      <c r="BA50" s="26">
        <f>TR!BA67*SIN(BA22-PI()/2)+TR!BA68*COS(BA22-PI()/2)+BA18</f>
        <v>-4.424894799472805</v>
      </c>
      <c r="BB50" s="26">
        <f>TR!BB67*SIN(BB22-PI()/2)+TR!BB68*COS(BB22-PI()/2)+BB18</f>
        <v>3.9794009827745</v>
      </c>
      <c r="BC50" s="26">
        <f>TR!BC67*SIN(BC22-PI()/2)+TR!BC68*COS(BC22-PI()/2)+BC18</f>
        <v>0.4422062122378838</v>
      </c>
      <c r="BD50" s="26">
        <f>TR!BD67*SIN(BD22-PI()/2)+TR!BD68*COS(BD22-PI()/2)+BD18</f>
        <v>2.222140471129587</v>
      </c>
      <c r="BE50" s="26">
        <f>TR!BE67*SIN(BE22-PI()/2)+TR!BE68*COS(BE22-PI()/2)+BE18</f>
        <v>3.3070802883923562</v>
      </c>
      <c r="BF50" s="26">
        <f>TR!BF67*SIN(BF22-PI()/2)+TR!BF68*COS(BF22-PI()/2)+BF18</f>
        <v>0.2527877636255862</v>
      </c>
      <c r="BG50" s="26">
        <f>TR!BG67*SIN(BG22-PI()/2)+TR!BG68*COS(BG22-PI()/2)+BG18</f>
        <v>0.1632955405471362</v>
      </c>
      <c r="BH50" s="26">
        <f>TR!BH67*SIN(BH22-PI()/2)+TR!BH68*COS(BH22-PI()/2)+BH18</f>
        <v>0.15605864812653042</v>
      </c>
      <c r="BI50" s="26">
        <f>TR!BI67*SIN(BI22-PI()/2)+TR!BI68*COS(BI22-PI()/2)+BI18</f>
        <v>0.16754570337924501</v>
      </c>
      <c r="BJ50" s="26">
        <f>TR!BJ67*SIN(BJ22-PI()/2)+TR!BJ68*COS(BJ22-PI()/2)+BJ18</f>
        <v>2.593989901869083</v>
      </c>
      <c r="BK50" s="26">
        <f>TR!BK67*SIN(BK22-PI()/2)+TR!BK68*COS(BK22-PI()/2)+BK18</f>
        <v>-4.328717613621539</v>
      </c>
      <c r="BL50" s="26">
        <f>TR!BL67*SIN(BL22-PI()/2)+TR!BL68*COS(BL22-PI()/2)+BL18</f>
        <v>4.07479799622707</v>
      </c>
      <c r="BM50" s="26">
        <f>TR!BM67*SIN(BM22-PI()/2)+TR!BM68*COS(BM22-PI()/2)+BM18</f>
        <v>-4.328377421580476</v>
      </c>
      <c r="BN50" s="26">
        <f>TR!BN67*SIN(BN22-PI()/2)+TR!BN68*COS(BN22-PI()/2)+BN18</f>
        <v>4.07414615283643</v>
      </c>
      <c r="BO50" s="26">
        <f>TR!BO67*SIN(BO22-PI()/2)+TR!BO68*COS(BO22-PI()/2)+BO18</f>
        <v>-4.329976955026377</v>
      </c>
      <c r="BP50" s="26">
        <f>TR!BP67*SIN(BP22-PI()/2)+TR!BP68*COS(BP22-PI()/2)+BP18</f>
        <v>4.071486286845909</v>
      </c>
      <c r="BQ50" s="26">
        <f>TR!BQ67*SIN(BQ22-PI()/2)+TR!BQ68*COS(BQ22-PI()/2)+BQ18</f>
        <v>-8.805618581801037</v>
      </c>
      <c r="BR50" s="26">
        <f>TR!BR67*SIN(BR22-PI()/2)+TR!BR68*COS(BR22-PI()/2)+BR18</f>
        <v>8.819674804010505</v>
      </c>
    </row>
    <row r="51" spans="6:70" ht="12.75"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</row>
    <row r="52" spans="2:70" ht="12.75">
      <c r="B52" s="5" t="s">
        <v>66</v>
      </c>
      <c r="D52" s="3" t="s">
        <v>67</v>
      </c>
      <c r="E52" s="15"/>
      <c r="F52" s="2">
        <f aca="true" t="shared" si="28" ref="F52:AK52">PI()*$E$4*F80/6/1000</f>
        <v>0.3518583772020568</v>
      </c>
      <c r="G52" s="2">
        <f t="shared" si="28"/>
        <v>0.3518583772020568</v>
      </c>
      <c r="H52" s="2">
        <f t="shared" si="28"/>
        <v>0.3518583772020568</v>
      </c>
      <c r="I52" s="2">
        <f t="shared" si="28"/>
        <v>0.3518583772020568</v>
      </c>
      <c r="J52" s="2">
        <f t="shared" si="28"/>
        <v>0.3518583772020568</v>
      </c>
      <c r="K52" s="2">
        <f t="shared" si="28"/>
        <v>0.3518583772020568</v>
      </c>
      <c r="L52" s="2">
        <f t="shared" si="28"/>
        <v>0.3518583772020568</v>
      </c>
      <c r="M52" s="2">
        <f t="shared" si="28"/>
        <v>0.3518583772020568</v>
      </c>
      <c r="N52" s="2">
        <f t="shared" si="28"/>
        <v>0.3518583772020568</v>
      </c>
      <c r="O52" s="2">
        <f t="shared" si="28"/>
        <v>0.3518583772020568</v>
      </c>
      <c r="P52" s="2">
        <f t="shared" si="28"/>
        <v>0.3518583772020568</v>
      </c>
      <c r="Q52" s="2">
        <f t="shared" si="28"/>
        <v>0.3518583772020568</v>
      </c>
      <c r="R52" s="2">
        <f t="shared" si="28"/>
        <v>0.3518583772020568</v>
      </c>
      <c r="S52" s="2">
        <f t="shared" si="28"/>
        <v>0.3518583772020568</v>
      </c>
      <c r="T52" s="2">
        <f t="shared" si="28"/>
        <v>0.3518583772020568</v>
      </c>
      <c r="U52" s="2">
        <f t="shared" si="28"/>
        <v>0.3518583772020568</v>
      </c>
      <c r="V52" s="2">
        <f t="shared" si="28"/>
        <v>0.3518583772020568</v>
      </c>
      <c r="W52" s="2">
        <f t="shared" si="28"/>
        <v>0.3518583772020568</v>
      </c>
      <c r="X52" s="2">
        <f t="shared" si="28"/>
        <v>0.3518583772020568</v>
      </c>
      <c r="Y52" s="2">
        <f t="shared" si="28"/>
        <v>0.3518583772020568</v>
      </c>
      <c r="Z52" s="2">
        <f t="shared" si="28"/>
        <v>0.3518583772020568</v>
      </c>
      <c r="AA52" s="2">
        <f t="shared" si="28"/>
        <v>0.3518583772020568</v>
      </c>
      <c r="AB52" s="2">
        <f t="shared" si="28"/>
        <v>0.3518583772020568</v>
      </c>
      <c r="AC52" s="2">
        <f t="shared" si="28"/>
        <v>0.3518583772020568</v>
      </c>
      <c r="AD52" s="2">
        <f t="shared" si="28"/>
        <v>0.3518583772020568</v>
      </c>
      <c r="AE52" s="2">
        <f t="shared" si="28"/>
        <v>0.3518583772020568</v>
      </c>
      <c r="AF52" s="2">
        <f t="shared" si="28"/>
        <v>0.3518583772020568</v>
      </c>
      <c r="AG52" s="2">
        <f t="shared" si="28"/>
        <v>0.3518583772020568</v>
      </c>
      <c r="AH52" s="2">
        <f t="shared" si="28"/>
        <v>0.3518583772020568</v>
      </c>
      <c r="AI52" s="2">
        <f t="shared" si="28"/>
        <v>0.3518583772020568</v>
      </c>
      <c r="AJ52" s="2">
        <f t="shared" si="28"/>
        <v>0.3518583772020568</v>
      </c>
      <c r="AK52" s="2">
        <f t="shared" si="28"/>
        <v>0.3518583772020568</v>
      </c>
      <c r="AL52" s="2">
        <f aca="true" t="shared" si="29" ref="AL52:BR52">PI()*$E$4*AL80/6/1000</f>
        <v>0.3518583772020568</v>
      </c>
      <c r="AM52" s="2">
        <f t="shared" si="29"/>
        <v>0.3518583772020568</v>
      </c>
      <c r="AN52" s="2">
        <f t="shared" si="29"/>
        <v>0.3518583772020568</v>
      </c>
      <c r="AO52" s="2">
        <f t="shared" si="29"/>
        <v>0.3518583772020568</v>
      </c>
      <c r="AP52" s="2">
        <f t="shared" si="29"/>
        <v>0.3518583772020568</v>
      </c>
      <c r="AQ52" s="2">
        <f t="shared" si="29"/>
        <v>0.3518583772020568</v>
      </c>
      <c r="AR52" s="2">
        <f t="shared" si="29"/>
        <v>0.3518583772020568</v>
      </c>
      <c r="AS52" s="2">
        <f t="shared" si="29"/>
        <v>0.3518583772020568</v>
      </c>
      <c r="AT52" s="2">
        <f t="shared" si="29"/>
        <v>0.3518583772020568</v>
      </c>
      <c r="AU52" s="2">
        <f t="shared" si="29"/>
        <v>0.3518583772020568</v>
      </c>
      <c r="AV52" s="2">
        <f t="shared" si="29"/>
        <v>0.3518583772020568</v>
      </c>
      <c r="AW52" s="2">
        <f t="shared" si="29"/>
        <v>0.3518583772020568</v>
      </c>
      <c r="AX52" s="2">
        <f t="shared" si="29"/>
        <v>0.3518583772020568</v>
      </c>
      <c r="AY52" s="2">
        <f t="shared" si="29"/>
        <v>0.3518583772020568</v>
      </c>
      <c r="AZ52" s="2">
        <f t="shared" si="29"/>
        <v>0.3518583772020568</v>
      </c>
      <c r="BA52" s="2">
        <f t="shared" si="29"/>
        <v>0.3518583772020568</v>
      </c>
      <c r="BB52" s="2">
        <f t="shared" si="29"/>
        <v>0.3518583772020568</v>
      </c>
      <c r="BC52" s="2">
        <f t="shared" si="29"/>
        <v>0.3518583772020568</v>
      </c>
      <c r="BD52" s="2">
        <f t="shared" si="29"/>
        <v>0.3518583772020568</v>
      </c>
      <c r="BE52" s="2">
        <f t="shared" si="29"/>
        <v>0.3518583772020568</v>
      </c>
      <c r="BF52" s="2">
        <f t="shared" si="29"/>
        <v>0.3518583772020568</v>
      </c>
      <c r="BG52" s="2">
        <f t="shared" si="29"/>
        <v>0.3518583772020568</v>
      </c>
      <c r="BH52" s="2">
        <f t="shared" si="29"/>
        <v>0.3518583772020568</v>
      </c>
      <c r="BI52" s="2">
        <f t="shared" si="29"/>
        <v>0.3518583772020568</v>
      </c>
      <c r="BJ52" s="2">
        <f t="shared" si="29"/>
        <v>0.3518583772020568</v>
      </c>
      <c r="BK52" s="2">
        <f t="shared" si="29"/>
        <v>0.3518583772020568</v>
      </c>
      <c r="BL52" s="2">
        <f t="shared" si="29"/>
        <v>0.3518583772020568</v>
      </c>
      <c r="BM52" s="2">
        <f t="shared" si="29"/>
        <v>0.3518583772020568</v>
      </c>
      <c r="BN52" s="2">
        <f t="shared" si="29"/>
        <v>0.3518583772020568</v>
      </c>
      <c r="BO52" s="2">
        <f t="shared" si="29"/>
        <v>0.3518583772020568</v>
      </c>
      <c r="BP52" s="2">
        <f t="shared" si="29"/>
        <v>0.3518583772020568</v>
      </c>
      <c r="BQ52" s="2">
        <f t="shared" si="29"/>
        <v>0.3518583772020568</v>
      </c>
      <c r="BR52" s="2">
        <f t="shared" si="29"/>
        <v>0.3518583772020568</v>
      </c>
    </row>
    <row r="53" spans="5:70" ht="12.75">
      <c r="E53" s="15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</row>
    <row r="54" spans="2:70" ht="12.75">
      <c r="B54" s="5" t="s">
        <v>68</v>
      </c>
      <c r="D54" s="3" t="s">
        <v>67</v>
      </c>
      <c r="E54" s="15"/>
      <c r="F54" s="2">
        <f aca="true" t="shared" si="30" ref="F54:AK54">+F52/F44*F47</f>
        <v>0.35164875118091365</v>
      </c>
      <c r="G54" s="2">
        <f t="shared" si="30"/>
        <v>0.29920710882977647</v>
      </c>
      <c r="H54" s="2">
        <f t="shared" si="30"/>
        <v>0.28763358906107533</v>
      </c>
      <c r="I54" s="2">
        <f t="shared" si="30"/>
        <v>0.3089582375137477</v>
      </c>
      <c r="J54" s="2">
        <f t="shared" si="30"/>
        <v>0.3114615548744738</v>
      </c>
      <c r="K54" s="2">
        <f t="shared" si="30"/>
        <v>0.31560264448586006</v>
      </c>
      <c r="L54" s="2">
        <f t="shared" si="30"/>
        <v>0.31560264448586006</v>
      </c>
      <c r="M54" s="2">
        <f t="shared" si="30"/>
        <v>0.33187849459984664</v>
      </c>
      <c r="N54" s="2">
        <f t="shared" si="30"/>
        <v>0.34635479413946335</v>
      </c>
      <c r="O54" s="2">
        <f t="shared" si="30"/>
        <v>0.3461608126474263</v>
      </c>
      <c r="P54" s="2">
        <f t="shared" si="30"/>
        <v>0.34635479413946335</v>
      </c>
      <c r="Q54" s="2">
        <f t="shared" si="30"/>
        <v>0.3461608126474263</v>
      </c>
      <c r="R54" s="2">
        <f t="shared" si="30"/>
        <v>0.34635479413946335</v>
      </c>
      <c r="S54" s="2">
        <f t="shared" si="30"/>
        <v>0.3461608126474263</v>
      </c>
      <c r="T54" s="2">
        <f t="shared" si="30"/>
        <v>0.31560264448586006</v>
      </c>
      <c r="U54" s="2">
        <f t="shared" si="30"/>
        <v>0.3432498523647105</v>
      </c>
      <c r="V54" s="2">
        <f t="shared" si="30"/>
        <v>0.34635479413946335</v>
      </c>
      <c r="W54" s="2">
        <f t="shared" si="30"/>
        <v>0.2595165846527646</v>
      </c>
      <c r="X54" s="2">
        <f t="shared" si="30"/>
        <v>0.2854056929012265</v>
      </c>
      <c r="Y54" s="2">
        <f t="shared" si="30"/>
        <v>0.2898911855441204</v>
      </c>
      <c r="Z54" s="2">
        <f t="shared" si="30"/>
        <v>0.29683632362644186</v>
      </c>
      <c r="AA54" s="2">
        <f t="shared" si="30"/>
        <v>0.3375105556151169</v>
      </c>
      <c r="AB54" s="2">
        <f t="shared" si="30"/>
        <v>0.34635479413946335</v>
      </c>
      <c r="AC54" s="2">
        <f t="shared" si="30"/>
        <v>0.3461608126474263</v>
      </c>
      <c r="AD54" s="2">
        <f t="shared" si="30"/>
        <v>0.34635479413946335</v>
      </c>
      <c r="AE54" s="2">
        <f t="shared" si="30"/>
        <v>0.3461608126474263</v>
      </c>
      <c r="AF54" s="2">
        <f t="shared" si="30"/>
        <v>0.3351472637973265</v>
      </c>
      <c r="AG54" s="2">
        <f t="shared" si="30"/>
        <v>0.3346813129015922</v>
      </c>
      <c r="AH54" s="2">
        <f t="shared" si="30"/>
        <v>0.3492255455534655</v>
      </c>
      <c r="AI54" s="2">
        <f t="shared" si="30"/>
        <v>0.34910001831688814</v>
      </c>
      <c r="AJ54" s="2">
        <f t="shared" si="30"/>
        <v>0.3435120427931032</v>
      </c>
      <c r="AK54" s="2">
        <f t="shared" si="30"/>
        <v>0.3114615548744738</v>
      </c>
      <c r="AL54" s="2">
        <f aca="true" t="shared" si="31" ref="AL54:BR54">+AL52/AL44*AL47</f>
        <v>0.3435120427931032</v>
      </c>
      <c r="AM54" s="2">
        <f t="shared" si="31"/>
        <v>0.3461608126474263</v>
      </c>
      <c r="AN54" s="2">
        <f t="shared" si="31"/>
        <v>0.3351472637973265</v>
      </c>
      <c r="AO54" s="2">
        <f t="shared" si="31"/>
        <v>0.2595165846527646</v>
      </c>
      <c r="AP54" s="2">
        <f t="shared" si="31"/>
        <v>0.2854056929012265</v>
      </c>
      <c r="AQ54" s="2">
        <f t="shared" si="31"/>
        <v>0.3040297338858134</v>
      </c>
      <c r="AR54" s="2">
        <f t="shared" si="31"/>
        <v>0.332412259381023</v>
      </c>
      <c r="AS54" s="2">
        <f t="shared" si="31"/>
        <v>0.3351472637973265</v>
      </c>
      <c r="AT54" s="2">
        <f t="shared" si="31"/>
        <v>0.31560264448586006</v>
      </c>
      <c r="AU54" s="2">
        <f t="shared" si="31"/>
        <v>0.3209260046789383</v>
      </c>
      <c r="AV54" s="2">
        <f t="shared" si="31"/>
        <v>0.33187849459984664</v>
      </c>
      <c r="AW54" s="2">
        <f t="shared" si="31"/>
        <v>0.34635479413946335</v>
      </c>
      <c r="AX54" s="2">
        <f t="shared" si="31"/>
        <v>0.3461608126474263</v>
      </c>
      <c r="AY54" s="2">
        <f t="shared" si="31"/>
        <v>0.34635479413946335</v>
      </c>
      <c r="AZ54" s="2">
        <f t="shared" si="31"/>
        <v>0.3461608126474263</v>
      </c>
      <c r="BA54" s="2">
        <f t="shared" si="31"/>
        <v>0.34635479413946335</v>
      </c>
      <c r="BB54" s="2">
        <f t="shared" si="31"/>
        <v>0.3461608126474263</v>
      </c>
      <c r="BC54" s="2">
        <f t="shared" si="31"/>
        <v>0.31560264448586006</v>
      </c>
      <c r="BD54" s="2">
        <f t="shared" si="31"/>
        <v>0.3432498523647105</v>
      </c>
      <c r="BE54" s="2">
        <f t="shared" si="31"/>
        <v>0.3461608126474263</v>
      </c>
      <c r="BF54" s="2">
        <f t="shared" si="31"/>
        <v>0.2595165846527646</v>
      </c>
      <c r="BG54" s="2">
        <f t="shared" si="31"/>
        <v>0.2854056929012265</v>
      </c>
      <c r="BH54" s="2">
        <f t="shared" si="31"/>
        <v>0.29449309142956964</v>
      </c>
      <c r="BI54" s="2">
        <f t="shared" si="31"/>
        <v>0.29683632362644186</v>
      </c>
      <c r="BJ54" s="2">
        <f t="shared" si="31"/>
        <v>0.3435120427931032</v>
      </c>
      <c r="BK54" s="2">
        <f t="shared" si="31"/>
        <v>0.3461608126474263</v>
      </c>
      <c r="BL54" s="2">
        <f t="shared" si="31"/>
        <v>0.34635479413946335</v>
      </c>
      <c r="BM54" s="2">
        <f t="shared" si="31"/>
        <v>0.3461608126474263</v>
      </c>
      <c r="BN54" s="2">
        <f t="shared" si="31"/>
        <v>0.34635479413946335</v>
      </c>
      <c r="BO54" s="2">
        <f t="shared" si="31"/>
        <v>0.3461608126474263</v>
      </c>
      <c r="BP54" s="2">
        <f t="shared" si="31"/>
        <v>0.34635479413946335</v>
      </c>
      <c r="BQ54" s="2">
        <f t="shared" si="31"/>
        <v>0.34910001831688814</v>
      </c>
      <c r="BR54" s="2">
        <f t="shared" si="31"/>
        <v>0.3492255455534655</v>
      </c>
    </row>
    <row r="55" spans="6:70" ht="12.75"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</row>
    <row r="56" spans="2:70" ht="12.75">
      <c r="B56" s="27" t="s">
        <v>69</v>
      </c>
      <c r="D56" s="10" t="s">
        <v>55</v>
      </c>
      <c r="E56" s="15"/>
      <c r="F56" s="2">
        <f aca="true" t="shared" si="32" ref="F56:AK56">DEGREES(F57)</f>
        <v>-0.1766276916370356</v>
      </c>
      <c r="G56" s="2">
        <f t="shared" si="32"/>
        <v>-43.55651684297776</v>
      </c>
      <c r="H56" s="2">
        <f t="shared" si="32"/>
        <v>-52.63932886470971</v>
      </c>
      <c r="I56" s="2">
        <f t="shared" si="32"/>
        <v>-35.71429146605253</v>
      </c>
      <c r="J56" s="2">
        <f t="shared" si="32"/>
        <v>-33.677314182991594</v>
      </c>
      <c r="K56" s="2">
        <f t="shared" si="32"/>
        <v>30.289051770492502</v>
      </c>
      <c r="L56" s="2">
        <f t="shared" si="32"/>
        <v>30.289051770492502</v>
      </c>
      <c r="M56" s="2">
        <f t="shared" si="32"/>
        <v>16.792132026361084</v>
      </c>
      <c r="N56" s="2">
        <f t="shared" si="32"/>
        <v>-4.636363112919799</v>
      </c>
      <c r="O56" s="2">
        <f t="shared" si="32"/>
        <v>4.799713091691108</v>
      </c>
      <c r="P56" s="2">
        <f t="shared" si="32"/>
        <v>-4.636363112919799</v>
      </c>
      <c r="Q56" s="2">
        <f t="shared" si="32"/>
        <v>4.799713091691108</v>
      </c>
      <c r="R56" s="2">
        <f t="shared" si="32"/>
        <v>-4.636363112919799</v>
      </c>
      <c r="S56" s="2">
        <f t="shared" si="32"/>
        <v>4.799713091691108</v>
      </c>
      <c r="T56" s="2">
        <f t="shared" si="32"/>
        <v>30.289051770492502</v>
      </c>
      <c r="U56" s="2">
        <f t="shared" si="32"/>
        <v>7.250056637197111</v>
      </c>
      <c r="V56" s="2">
        <f t="shared" si="32"/>
        <v>-4.636363112919799</v>
      </c>
      <c r="W56" s="2">
        <f t="shared" si="32"/>
        <v>-73.38456602913719</v>
      </c>
      <c r="X56" s="2">
        <f t="shared" si="32"/>
        <v>-54.355593851597305</v>
      </c>
      <c r="Y56" s="2">
        <f t="shared" si="32"/>
        <v>-50.889061449839865</v>
      </c>
      <c r="Z56" s="2">
        <f t="shared" si="32"/>
        <v>-45.43851230910258</v>
      </c>
      <c r="AA56" s="2">
        <f t="shared" si="32"/>
        <v>12.073592562260677</v>
      </c>
      <c r="AB56" s="2">
        <f t="shared" si="32"/>
        <v>-4.636363112919799</v>
      </c>
      <c r="AC56" s="2">
        <f t="shared" si="32"/>
        <v>4.799713091691108</v>
      </c>
      <c r="AD56" s="2">
        <f t="shared" si="32"/>
        <v>-4.636363112919799</v>
      </c>
      <c r="AE56" s="2">
        <f t="shared" si="32"/>
        <v>4.799713091691108</v>
      </c>
      <c r="AF56" s="2">
        <f t="shared" si="32"/>
        <v>-14.055702474759753</v>
      </c>
      <c r="AG56" s="2">
        <f t="shared" si="32"/>
        <v>14.446153770064338</v>
      </c>
      <c r="AH56" s="2">
        <f t="shared" si="32"/>
        <v>-2.21828921827659</v>
      </c>
      <c r="AI56" s="2">
        <f t="shared" si="32"/>
        <v>2.324042284834958</v>
      </c>
      <c r="AJ56" s="2">
        <f t="shared" si="32"/>
        <v>-7.029437551410952</v>
      </c>
      <c r="AK56" s="2">
        <f t="shared" si="32"/>
        <v>-33.677314182991594</v>
      </c>
      <c r="AL56" s="2">
        <f aca="true" t="shared" si="33" ref="AL56:BQ56">DEGREES(AL57)</f>
        <v>-7.029437551410952</v>
      </c>
      <c r="AM56" s="2">
        <f t="shared" si="33"/>
        <v>4.799713091691108</v>
      </c>
      <c r="AN56" s="2">
        <f t="shared" si="33"/>
        <v>-14.055702474759753</v>
      </c>
      <c r="AO56" s="2">
        <f t="shared" si="33"/>
        <v>-73.38456602913719</v>
      </c>
      <c r="AP56" s="2">
        <f t="shared" si="33"/>
        <v>-54.355593851597305</v>
      </c>
      <c r="AQ56" s="2">
        <f t="shared" si="33"/>
        <v>-39.69739269457918</v>
      </c>
      <c r="AR56" s="2">
        <f t="shared" si="33"/>
        <v>-16.345741626451805</v>
      </c>
      <c r="AS56" s="2">
        <f t="shared" si="33"/>
        <v>-14.055702474759753</v>
      </c>
      <c r="AT56" s="2">
        <f t="shared" si="33"/>
        <v>30.289051770492502</v>
      </c>
      <c r="AU56" s="2">
        <f t="shared" si="33"/>
        <v>25.902929246251812</v>
      </c>
      <c r="AV56" s="2">
        <f t="shared" si="33"/>
        <v>16.792132026361084</v>
      </c>
      <c r="AW56" s="2">
        <f t="shared" si="33"/>
        <v>-4.636363112919799</v>
      </c>
      <c r="AX56" s="2">
        <f t="shared" si="33"/>
        <v>4.799713091691108</v>
      </c>
      <c r="AY56" s="2">
        <f t="shared" si="33"/>
        <v>-4.636363112919799</v>
      </c>
      <c r="AZ56" s="2">
        <f t="shared" si="33"/>
        <v>4.799713091691108</v>
      </c>
      <c r="BA56" s="2">
        <f t="shared" si="33"/>
        <v>-4.636363112919799</v>
      </c>
      <c r="BB56" s="2">
        <f t="shared" si="33"/>
        <v>4.799713091691108</v>
      </c>
      <c r="BC56" s="2">
        <f t="shared" si="33"/>
        <v>30.289051770492502</v>
      </c>
      <c r="BD56" s="2">
        <f t="shared" si="33"/>
        <v>7.250056637197111</v>
      </c>
      <c r="BE56" s="2">
        <f t="shared" si="33"/>
        <v>4.799713091691108</v>
      </c>
      <c r="BF56" s="2">
        <f t="shared" si="33"/>
        <v>-73.38456602913719</v>
      </c>
      <c r="BG56" s="2">
        <f t="shared" si="33"/>
        <v>-54.355593851597305</v>
      </c>
      <c r="BH56" s="2">
        <f t="shared" si="33"/>
        <v>-47.288222160951285</v>
      </c>
      <c r="BI56" s="2">
        <f t="shared" si="33"/>
        <v>-45.43851230910258</v>
      </c>
      <c r="BJ56" s="2">
        <f t="shared" si="33"/>
        <v>-7.029437551410952</v>
      </c>
      <c r="BK56" s="2">
        <f t="shared" si="33"/>
        <v>4.799713091691108</v>
      </c>
      <c r="BL56" s="2">
        <f t="shared" si="33"/>
        <v>-4.636363112919799</v>
      </c>
      <c r="BM56" s="2">
        <f t="shared" si="33"/>
        <v>4.799713091691108</v>
      </c>
      <c r="BN56" s="2">
        <f t="shared" si="33"/>
        <v>-4.636363112919799</v>
      </c>
      <c r="BO56" s="2">
        <f t="shared" si="33"/>
        <v>4.799713091691108</v>
      </c>
      <c r="BP56" s="2">
        <f t="shared" si="33"/>
        <v>-4.636363112919799</v>
      </c>
      <c r="BQ56" s="2">
        <f t="shared" si="33"/>
        <v>2.324042284834958</v>
      </c>
      <c r="BR56" s="2">
        <f>DEGREES(BR57)</f>
        <v>-2.21828921827659</v>
      </c>
    </row>
    <row r="57" spans="4:70" ht="12.75">
      <c r="D57" s="3" t="s">
        <v>56</v>
      </c>
      <c r="E57" s="15"/>
      <c r="F57" s="2">
        <f aca="true" t="shared" si="34" ref="F57:AK57">F36*F41*F52/F44</f>
        <v>-0.003082734769263524</v>
      </c>
      <c r="G57" s="2">
        <f t="shared" si="34"/>
        <v>-0.7602046296103279</v>
      </c>
      <c r="H57" s="2">
        <f t="shared" si="34"/>
        <v>-0.9187296047292732</v>
      </c>
      <c r="I57" s="2">
        <f t="shared" si="34"/>
        <v>-0.6233319760995293</v>
      </c>
      <c r="J57" s="2">
        <f t="shared" si="34"/>
        <v>-0.5877800157217874</v>
      </c>
      <c r="K57" s="2">
        <f t="shared" si="34"/>
        <v>0.528643680702112</v>
      </c>
      <c r="L57" s="2">
        <f t="shared" si="34"/>
        <v>0.528643680702112</v>
      </c>
      <c r="M57" s="2">
        <f t="shared" si="34"/>
        <v>0.29307799228958814</v>
      </c>
      <c r="N57" s="2">
        <f t="shared" si="34"/>
        <v>-0.08091980163846414</v>
      </c>
      <c r="O57" s="2">
        <f t="shared" si="34"/>
        <v>0.08377079660108631</v>
      </c>
      <c r="P57" s="2">
        <f t="shared" si="34"/>
        <v>-0.08091980163846414</v>
      </c>
      <c r="Q57" s="2">
        <f t="shared" si="34"/>
        <v>0.08377079660108631</v>
      </c>
      <c r="R57" s="2">
        <f t="shared" si="34"/>
        <v>-0.08091980163846414</v>
      </c>
      <c r="S57" s="2">
        <f t="shared" si="34"/>
        <v>0.08377079660108631</v>
      </c>
      <c r="T57" s="2">
        <f t="shared" si="34"/>
        <v>0.528643680702112</v>
      </c>
      <c r="U57" s="2">
        <f t="shared" si="34"/>
        <v>0.12653735927515758</v>
      </c>
      <c r="V57" s="2">
        <f t="shared" si="34"/>
        <v>-0.08091980163846414</v>
      </c>
      <c r="W57" s="2">
        <f t="shared" si="34"/>
        <v>-1.280802297355625</v>
      </c>
      <c r="X57" s="2">
        <f t="shared" si="34"/>
        <v>-0.9486840795871591</v>
      </c>
      <c r="Y57" s="2">
        <f t="shared" si="34"/>
        <v>-0.8881816755494248</v>
      </c>
      <c r="Z57" s="2">
        <f t="shared" si="34"/>
        <v>-0.7930516470018113</v>
      </c>
      <c r="AA57" s="2">
        <f t="shared" si="34"/>
        <v>0.21072394275574727</v>
      </c>
      <c r="AB57" s="2">
        <f t="shared" si="34"/>
        <v>-0.08091980163846414</v>
      </c>
      <c r="AC57" s="2">
        <f t="shared" si="34"/>
        <v>0.08377079660108631</v>
      </c>
      <c r="AD57" s="2">
        <f t="shared" si="34"/>
        <v>-0.08091980163846414</v>
      </c>
      <c r="AE57" s="2">
        <f t="shared" si="34"/>
        <v>0.08377079660108631</v>
      </c>
      <c r="AF57" s="2">
        <f t="shared" si="34"/>
        <v>-0.24531828686527288</v>
      </c>
      <c r="AG57" s="2">
        <f t="shared" si="34"/>
        <v>0.25213294753701454</v>
      </c>
      <c r="AH57" s="2">
        <f t="shared" si="34"/>
        <v>-0.03871645062041767</v>
      </c>
      <c r="AI57" s="2">
        <f t="shared" si="34"/>
        <v>0.0405621898259419</v>
      </c>
      <c r="AJ57" s="2">
        <f t="shared" si="34"/>
        <v>-0.12268682983544928</v>
      </c>
      <c r="AK57" s="2">
        <f t="shared" si="34"/>
        <v>-0.5877800157217874</v>
      </c>
      <c r="AL57" s="2">
        <f aca="true" t="shared" si="35" ref="AL57:BR57">AL36*AL41*AL52/AL44</f>
        <v>-0.12268682983544928</v>
      </c>
      <c r="AM57" s="2">
        <f t="shared" si="35"/>
        <v>0.08377079660108631</v>
      </c>
      <c r="AN57" s="2">
        <f t="shared" si="35"/>
        <v>-0.24531828686527288</v>
      </c>
      <c r="AO57" s="2">
        <f t="shared" si="35"/>
        <v>-1.280802297355625</v>
      </c>
      <c r="AP57" s="2">
        <f t="shared" si="35"/>
        <v>-0.9486840795871591</v>
      </c>
      <c r="AQ57" s="2">
        <f t="shared" si="35"/>
        <v>-0.6928502069775504</v>
      </c>
      <c r="AR57" s="2">
        <f t="shared" si="35"/>
        <v>-0.285287010061877</v>
      </c>
      <c r="AS57" s="2">
        <f t="shared" si="35"/>
        <v>-0.24531828686527288</v>
      </c>
      <c r="AT57" s="2">
        <f t="shared" si="35"/>
        <v>0.528643680702112</v>
      </c>
      <c r="AU57" s="2">
        <f t="shared" si="35"/>
        <v>0.45209140125822717</v>
      </c>
      <c r="AV57" s="2">
        <f t="shared" si="35"/>
        <v>0.29307799228958814</v>
      </c>
      <c r="AW57" s="2">
        <f t="shared" si="35"/>
        <v>-0.08091980163846414</v>
      </c>
      <c r="AX57" s="2">
        <f t="shared" si="35"/>
        <v>0.08377079660108631</v>
      </c>
      <c r="AY57" s="2">
        <f t="shared" si="35"/>
        <v>-0.08091980163846414</v>
      </c>
      <c r="AZ57" s="2">
        <f t="shared" si="35"/>
        <v>0.08377079660108631</v>
      </c>
      <c r="BA57" s="2">
        <f t="shared" si="35"/>
        <v>-0.08091980163846414</v>
      </c>
      <c r="BB57" s="2">
        <f t="shared" si="35"/>
        <v>0.08377079660108631</v>
      </c>
      <c r="BC57" s="2">
        <f t="shared" si="35"/>
        <v>0.528643680702112</v>
      </c>
      <c r="BD57" s="2">
        <f t="shared" si="35"/>
        <v>0.12653735927515758</v>
      </c>
      <c r="BE57" s="2">
        <f t="shared" si="35"/>
        <v>0.08377079660108631</v>
      </c>
      <c r="BF57" s="2">
        <f t="shared" si="35"/>
        <v>-1.280802297355625</v>
      </c>
      <c r="BG57" s="2">
        <f t="shared" si="35"/>
        <v>-0.9486840795871591</v>
      </c>
      <c r="BH57" s="2">
        <f t="shared" si="35"/>
        <v>-0.8253351741231478</v>
      </c>
      <c r="BI57" s="2">
        <f t="shared" si="35"/>
        <v>-0.7930516470018113</v>
      </c>
      <c r="BJ57" s="2">
        <f t="shared" si="35"/>
        <v>-0.12268682983544928</v>
      </c>
      <c r="BK57" s="2">
        <f t="shared" si="35"/>
        <v>0.08377079660108631</v>
      </c>
      <c r="BL57" s="2">
        <f t="shared" si="35"/>
        <v>-0.08091980163846414</v>
      </c>
      <c r="BM57" s="2">
        <f t="shared" si="35"/>
        <v>0.08377079660108631</v>
      </c>
      <c r="BN57" s="2">
        <f t="shared" si="35"/>
        <v>-0.08091980163846414</v>
      </c>
      <c r="BO57" s="2">
        <f t="shared" si="35"/>
        <v>0.08377079660108631</v>
      </c>
      <c r="BP57" s="2">
        <f t="shared" si="35"/>
        <v>-0.08091980163846414</v>
      </c>
      <c r="BQ57" s="2">
        <f t="shared" si="35"/>
        <v>0.0405621898259419</v>
      </c>
      <c r="BR57" s="2">
        <f t="shared" si="35"/>
        <v>-0.03871645062041767</v>
      </c>
    </row>
    <row r="58" ht="12.75">
      <c r="E58" s="15"/>
    </row>
    <row r="59" spans="2:70" ht="12.75">
      <c r="B59" s="2" t="s">
        <v>70</v>
      </c>
      <c r="C59" s="3" t="s">
        <v>38</v>
      </c>
      <c r="D59" s="3" t="s">
        <v>39</v>
      </c>
      <c r="E59" s="15"/>
      <c r="F59" s="2">
        <f aca="true" t="shared" si="36" ref="F59:AK59">IF(F77=$E$34,F65,F62)</f>
        <v>-2.5</v>
      </c>
      <c r="G59" s="2">
        <f t="shared" si="36"/>
        <v>-2.3345579316227303</v>
      </c>
      <c r="H59" s="2">
        <f t="shared" si="36"/>
        <v>-2.0596306925349945</v>
      </c>
      <c r="I59" s="2">
        <f t="shared" si="36"/>
        <v>-1.8039686494588287</v>
      </c>
      <c r="J59" s="2">
        <f t="shared" si="36"/>
        <v>-1.6908730559271201</v>
      </c>
      <c r="K59" s="2">
        <f t="shared" si="36"/>
        <v>-1.4974791143319177</v>
      </c>
      <c r="L59" s="2">
        <f t="shared" si="36"/>
        <v>-1.2071441686058113</v>
      </c>
      <c r="M59" s="2">
        <f t="shared" si="36"/>
        <v>-0.8732487879952152</v>
      </c>
      <c r="N59" s="2">
        <f t="shared" si="36"/>
        <v>-0.5241409952051355</v>
      </c>
      <c r="O59" s="2">
        <f t="shared" si="36"/>
        <v>-0.1781630653116194</v>
      </c>
      <c r="P59" s="2">
        <f t="shared" si="36"/>
        <v>0.1679904181421254</v>
      </c>
      <c r="Q59" s="2">
        <f t="shared" si="36"/>
        <v>0.5139516290352474</v>
      </c>
      <c r="R59" s="2">
        <f t="shared" si="36"/>
        <v>0.8601324514326976</v>
      </c>
      <c r="S59" s="2">
        <f t="shared" si="36"/>
        <v>1.2060741312950067</v>
      </c>
      <c r="T59" s="2">
        <f t="shared" si="36"/>
        <v>1.4796762670728012</v>
      </c>
      <c r="U59" s="2">
        <f t="shared" si="36"/>
        <v>1.7541239928713652</v>
      </c>
      <c r="V59" s="2">
        <f t="shared" si="36"/>
        <v>2.0340470173515666</v>
      </c>
      <c r="W59" s="2">
        <f t="shared" si="36"/>
        <v>2.2393679350799367</v>
      </c>
      <c r="X59" s="2">
        <f t="shared" si="36"/>
        <v>2.2848108116721226</v>
      </c>
      <c r="Y59" s="2">
        <f t="shared" si="36"/>
        <v>2.0933903583619227</v>
      </c>
      <c r="Z59" s="2">
        <f t="shared" si="36"/>
        <v>1.8030085529095126</v>
      </c>
      <c r="AA59" s="2">
        <f t="shared" si="36"/>
        <v>1.4573867961573086</v>
      </c>
      <c r="AB59" s="2">
        <f t="shared" si="36"/>
        <v>1.1092993400524758</v>
      </c>
      <c r="AC59" s="2">
        <f t="shared" si="36"/>
        <v>0.7635555908397167</v>
      </c>
      <c r="AD59" s="2">
        <f t="shared" si="36"/>
        <v>0.41725913317211105</v>
      </c>
      <c r="AE59" s="2">
        <f t="shared" si="36"/>
        <v>0.07155617369498735</v>
      </c>
      <c r="AF59" s="2">
        <f t="shared" si="36"/>
        <v>-0.25760902458803003</v>
      </c>
      <c r="AG59" s="2">
        <f t="shared" si="36"/>
        <v>-0.5912791239226156</v>
      </c>
      <c r="AH59" s="2">
        <f t="shared" si="36"/>
        <v>-0.943251216025901</v>
      </c>
      <c r="AI59" s="2">
        <f t="shared" si="36"/>
        <v>-1.2916537553187515</v>
      </c>
      <c r="AJ59" s="2">
        <f t="shared" si="36"/>
        <v>-1.6336842717897653</v>
      </c>
      <c r="AK59" s="2">
        <f t="shared" si="36"/>
        <v>-1.8938352536539607</v>
      </c>
      <c r="AL59" s="2">
        <f aca="true" t="shared" si="37" ref="AL59:BR59">IF(AL77=$E$34,AL65,AL62)</f>
        <v>-2.1536857069176643</v>
      </c>
      <c r="AM59" s="2">
        <f t="shared" si="37"/>
        <v>-2.4192205855683793</v>
      </c>
      <c r="AN59" s="2">
        <f t="shared" si="37"/>
        <v>-2.632646081070269</v>
      </c>
      <c r="AO59" s="2">
        <f t="shared" si="37"/>
        <v>-2.531118463658986</v>
      </c>
      <c r="AP59" s="2">
        <f t="shared" si="37"/>
        <v>-2.257072045186719</v>
      </c>
      <c r="AQ59" s="2">
        <f t="shared" si="37"/>
        <v>-2.0004467372347414</v>
      </c>
      <c r="AR59" s="2">
        <f t="shared" si="37"/>
        <v>-1.7974137302358342</v>
      </c>
      <c r="AS59" s="2">
        <f t="shared" si="37"/>
        <v>-1.670602811899634</v>
      </c>
      <c r="AT59" s="2">
        <f t="shared" si="37"/>
        <v>-1.459148284935626</v>
      </c>
      <c r="AU59" s="2">
        <f t="shared" si="37"/>
        <v>-1.1596040614077987</v>
      </c>
      <c r="AV59" s="2">
        <f t="shared" si="37"/>
        <v>-0.8267578445915731</v>
      </c>
      <c r="AW59" s="2">
        <f t="shared" si="37"/>
        <v>-0.4775857639601872</v>
      </c>
      <c r="AX59" s="2">
        <f t="shared" si="37"/>
        <v>-0.1316503306320982</v>
      </c>
      <c r="AY59" s="2">
        <f t="shared" si="37"/>
        <v>0.21456166080475167</v>
      </c>
      <c r="AZ59" s="2">
        <f t="shared" si="37"/>
        <v>0.5604739285098728</v>
      </c>
      <c r="BA59" s="2">
        <f t="shared" si="37"/>
        <v>0.906706807644883</v>
      </c>
      <c r="BB59" s="2">
        <f t="shared" si="37"/>
        <v>1.2525930980944358</v>
      </c>
      <c r="BC59" s="2">
        <f t="shared" si="37"/>
        <v>1.5252933984572161</v>
      </c>
      <c r="BD59" s="2">
        <f t="shared" si="37"/>
        <v>1.798327475932604</v>
      </c>
      <c r="BE59" s="2">
        <f t="shared" si="37"/>
        <v>2.0480201786796677</v>
      </c>
      <c r="BF59" s="2">
        <f t="shared" si="37"/>
        <v>2.2690367971141883</v>
      </c>
      <c r="BG59" s="2">
        <f t="shared" si="37"/>
        <v>2.360782555930635</v>
      </c>
      <c r="BH59" s="2">
        <f t="shared" si="37"/>
        <v>2.216712278339206</v>
      </c>
      <c r="BI59" s="2">
        <f t="shared" si="37"/>
        <v>1.935751817930525</v>
      </c>
      <c r="BJ59" s="2">
        <f t="shared" si="37"/>
        <v>1.5824269196233884</v>
      </c>
      <c r="BK59" s="2">
        <f t="shared" si="37"/>
        <v>1.2358994751784098</v>
      </c>
      <c r="BL59" s="2">
        <f t="shared" si="37"/>
        <v>0.8896917790457751</v>
      </c>
      <c r="BM59" s="2">
        <f t="shared" si="37"/>
        <v>0.54377488455598</v>
      </c>
      <c r="BN59" s="2">
        <f t="shared" si="37"/>
        <v>0.19754576498991983</v>
      </c>
      <c r="BO59" s="2">
        <f t="shared" si="37"/>
        <v>-0.14834568748642882</v>
      </c>
      <c r="BP59" s="2">
        <f t="shared" si="37"/>
        <v>-0.49459341627788944</v>
      </c>
      <c r="BQ59" s="2">
        <f t="shared" si="37"/>
        <v>-0.8442326045873989</v>
      </c>
      <c r="BR59" s="2">
        <f t="shared" si="37"/>
        <v>-1.193354259413275</v>
      </c>
    </row>
    <row r="60" spans="3:70" ht="12.75">
      <c r="C60" s="3" t="s">
        <v>40</v>
      </c>
      <c r="D60" s="3" t="s">
        <v>39</v>
      </c>
      <c r="E60" s="15"/>
      <c r="F60" s="2">
        <f aca="true" t="shared" si="38" ref="F60:AK60">IF(F77=$E$34,F66,F63)</f>
        <v>0.44981544007318347</v>
      </c>
      <c r="G60" s="2">
        <f t="shared" si="38"/>
        <v>0.6792411502245799</v>
      </c>
      <c r="H60" s="2">
        <f t="shared" si="38"/>
        <v>0.6993409261298087</v>
      </c>
      <c r="I60" s="2">
        <f t="shared" si="38"/>
        <v>0.5271527198195106</v>
      </c>
      <c r="J60" s="2">
        <f t="shared" si="38"/>
        <v>0.2412151257846867</v>
      </c>
      <c r="K60" s="2">
        <f t="shared" si="38"/>
        <v>-0.004598241906385414</v>
      </c>
      <c r="L60" s="2">
        <f t="shared" si="38"/>
        <v>-0.11867050108107058</v>
      </c>
      <c r="M60" s="2">
        <f t="shared" si="38"/>
        <v>-0.1303076550942862</v>
      </c>
      <c r="N60" s="2">
        <f t="shared" si="38"/>
        <v>-0.141284320115175</v>
      </c>
      <c r="O60" s="2">
        <f t="shared" si="38"/>
        <v>-0.13591323451783266</v>
      </c>
      <c r="P60" s="2">
        <f t="shared" si="38"/>
        <v>-0.14599595288282075</v>
      </c>
      <c r="Q60" s="2">
        <f t="shared" si="38"/>
        <v>-0.13963850911495923</v>
      </c>
      <c r="R60" s="2">
        <f t="shared" si="38"/>
        <v>-0.14873430600224147</v>
      </c>
      <c r="S60" s="2">
        <f t="shared" si="38"/>
        <v>-0.1413905557382238</v>
      </c>
      <c r="T60" s="2">
        <f t="shared" si="38"/>
        <v>-0.004308056359523915</v>
      </c>
      <c r="U60" s="2">
        <f t="shared" si="38"/>
        <v>0.21107669472764057</v>
      </c>
      <c r="V60" s="2">
        <f t="shared" si="38"/>
        <v>0.41597678159498797</v>
      </c>
      <c r="W60" s="2">
        <f t="shared" si="38"/>
        <v>0.3064062120919422</v>
      </c>
      <c r="X60" s="2">
        <f t="shared" si="38"/>
        <v>0.03076179825231977</v>
      </c>
      <c r="Y60" s="2">
        <f t="shared" si="38"/>
        <v>-0.17529122165874397</v>
      </c>
      <c r="Z60" s="2">
        <f t="shared" si="38"/>
        <v>-0.17884495723834815</v>
      </c>
      <c r="AA60" s="2">
        <f t="shared" si="38"/>
        <v>-0.18068639721762603</v>
      </c>
      <c r="AB60" s="2">
        <f t="shared" si="38"/>
        <v>-0.17816844337721793</v>
      </c>
      <c r="AC60" s="2">
        <f t="shared" si="38"/>
        <v>-0.1919827987440641</v>
      </c>
      <c r="AD60" s="2">
        <f t="shared" si="38"/>
        <v>-0.19035223943576263</v>
      </c>
      <c r="AE60" s="2">
        <f t="shared" si="38"/>
        <v>-0.20515225101193835</v>
      </c>
      <c r="AF60" s="2">
        <f t="shared" si="38"/>
        <v>-0.16144847861830325</v>
      </c>
      <c r="AG60" s="2">
        <f t="shared" si="38"/>
        <v>-0.16586535445678607</v>
      </c>
      <c r="AH60" s="2">
        <f t="shared" si="38"/>
        <v>-0.17929577314621348</v>
      </c>
      <c r="AI60" s="2">
        <f t="shared" si="38"/>
        <v>-0.20055072655219242</v>
      </c>
      <c r="AJ60" s="2">
        <f t="shared" si="38"/>
        <v>-0.19159760236897494</v>
      </c>
      <c r="AK60" s="2">
        <f t="shared" si="38"/>
        <v>-0.04040883513445165</v>
      </c>
      <c r="AL60" s="2">
        <f aca="true" t="shared" si="39" ref="AL60:BR60">IF(AL77=$E$34,AL66,AL63)</f>
        <v>0.19422512176708961</v>
      </c>
      <c r="AM60" s="2">
        <f t="shared" si="39"/>
        <v>0.4169975091499989</v>
      </c>
      <c r="AN60" s="2">
        <f t="shared" si="39"/>
        <v>0.6713777468885185</v>
      </c>
      <c r="AO60" s="2">
        <f t="shared" si="39"/>
        <v>0.881970271453215</v>
      </c>
      <c r="AP60" s="2">
        <f t="shared" si="39"/>
        <v>0.9362239205146815</v>
      </c>
      <c r="AQ60" s="2">
        <f t="shared" si="39"/>
        <v>0.7777444242038596</v>
      </c>
      <c r="AR60" s="2">
        <f t="shared" si="39"/>
        <v>0.5083948536635795</v>
      </c>
      <c r="AS60" s="2">
        <f t="shared" si="39"/>
        <v>0.1984602426554387</v>
      </c>
      <c r="AT60" s="2">
        <f t="shared" si="39"/>
        <v>-0.025643332468398117</v>
      </c>
      <c r="AU60" s="2">
        <f t="shared" si="39"/>
        <v>-0.13616606857552127</v>
      </c>
      <c r="AV60" s="2">
        <f t="shared" si="39"/>
        <v>-0.1453286175472862</v>
      </c>
      <c r="AW60" s="2">
        <f t="shared" si="39"/>
        <v>-0.1540232290562109</v>
      </c>
      <c r="AX60" s="2">
        <f t="shared" si="39"/>
        <v>-0.14639089638500113</v>
      </c>
      <c r="AY60" s="2">
        <f t="shared" si="39"/>
        <v>-0.15421089012670208</v>
      </c>
      <c r="AZ60" s="2">
        <f t="shared" si="39"/>
        <v>-0.14559232963219948</v>
      </c>
      <c r="BA60" s="2">
        <f t="shared" si="39"/>
        <v>-0.15242524428635829</v>
      </c>
      <c r="BB60" s="2">
        <f t="shared" si="39"/>
        <v>-0.1428205260216595</v>
      </c>
      <c r="BC60" s="2">
        <f t="shared" si="39"/>
        <v>-0.003952651694544895</v>
      </c>
      <c r="BD60" s="2">
        <f t="shared" si="39"/>
        <v>0.21322132863930543</v>
      </c>
      <c r="BE60" s="2">
        <f t="shared" si="39"/>
        <v>0.4536948299441046</v>
      </c>
      <c r="BF60" s="2">
        <f t="shared" si="39"/>
        <v>0.3807398000863847</v>
      </c>
      <c r="BG60" s="2">
        <f t="shared" si="39"/>
        <v>0.1168693514697269</v>
      </c>
      <c r="BH60" s="2">
        <f t="shared" si="39"/>
        <v>-0.13235235835764092</v>
      </c>
      <c r="BI60" s="2">
        <f t="shared" si="39"/>
        <v>-0.20235367462791087</v>
      </c>
      <c r="BJ60" s="2">
        <f t="shared" si="39"/>
        <v>-0.1973621235974714</v>
      </c>
      <c r="BK60" s="2">
        <f t="shared" si="39"/>
        <v>-0.20478092449540153</v>
      </c>
      <c r="BL60" s="2">
        <f t="shared" si="39"/>
        <v>-0.19677302493790627</v>
      </c>
      <c r="BM60" s="2">
        <f t="shared" si="39"/>
        <v>-0.20520383987079693</v>
      </c>
      <c r="BN60" s="2">
        <f t="shared" si="39"/>
        <v>-0.19818300791863397</v>
      </c>
      <c r="BO60" s="2">
        <f t="shared" si="39"/>
        <v>-0.2075999945756566</v>
      </c>
      <c r="BP60" s="2">
        <f t="shared" si="39"/>
        <v>-0.20156628729532056</v>
      </c>
      <c r="BQ60" s="2">
        <f t="shared" si="39"/>
        <v>-0.20027024006268412</v>
      </c>
      <c r="BR60" s="2">
        <f t="shared" si="39"/>
        <v>-0.1915904438342224</v>
      </c>
    </row>
    <row r="61" spans="6:70" ht="12.75"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</row>
    <row r="62" spans="2:70" ht="12.75">
      <c r="B62" s="28" t="s">
        <v>71</v>
      </c>
      <c r="C62" s="3" t="s">
        <v>72</v>
      </c>
      <c r="D62" s="3" t="s">
        <v>73</v>
      </c>
      <c r="F62" s="26">
        <f aca="true" t="shared" si="40" ref="F62:AK62">(F26-F49)*COS(F57)-(F27-F50)*SIN(F57)+F49</f>
        <v>-2.4991560055478743</v>
      </c>
      <c r="G62" s="26">
        <f t="shared" si="40"/>
        <v>-2.3345579316227303</v>
      </c>
      <c r="H62" s="26">
        <f t="shared" si="40"/>
        <v>-2.0596306925349945</v>
      </c>
      <c r="I62" s="26">
        <f t="shared" si="40"/>
        <v>-1.8039686494588287</v>
      </c>
      <c r="J62" s="26">
        <f t="shared" si="40"/>
        <v>-1.6908730559271201</v>
      </c>
      <c r="K62" s="26">
        <f t="shared" si="40"/>
        <v>-1.4974791143319177</v>
      </c>
      <c r="L62" s="26">
        <f t="shared" si="40"/>
        <v>-1.2071441686058113</v>
      </c>
      <c r="M62" s="26">
        <f t="shared" si="40"/>
        <v>-0.8732487879952152</v>
      </c>
      <c r="N62" s="26">
        <f t="shared" si="40"/>
        <v>-0.5241409952051355</v>
      </c>
      <c r="O62" s="26">
        <f t="shared" si="40"/>
        <v>-0.1781630653116194</v>
      </c>
      <c r="P62" s="26">
        <f t="shared" si="40"/>
        <v>0.1679904181421254</v>
      </c>
      <c r="Q62" s="26">
        <f t="shared" si="40"/>
        <v>0.5139516290352474</v>
      </c>
      <c r="R62" s="26">
        <f t="shared" si="40"/>
        <v>0.8601324514326976</v>
      </c>
      <c r="S62" s="26">
        <f t="shared" si="40"/>
        <v>1.2060741312950067</v>
      </c>
      <c r="T62" s="26">
        <f t="shared" si="40"/>
        <v>1.4796762670728012</v>
      </c>
      <c r="U62" s="26">
        <f t="shared" si="40"/>
        <v>1.7541239928713652</v>
      </c>
      <c r="V62" s="26">
        <f t="shared" si="40"/>
        <v>2.0340470173515666</v>
      </c>
      <c r="W62" s="26">
        <f t="shared" si="40"/>
        <v>2.2393679350799367</v>
      </c>
      <c r="X62" s="26">
        <f t="shared" si="40"/>
        <v>2.2848108116721226</v>
      </c>
      <c r="Y62" s="26">
        <f t="shared" si="40"/>
        <v>2.0933903583619227</v>
      </c>
      <c r="Z62" s="26">
        <f t="shared" si="40"/>
        <v>1.8030085529095126</v>
      </c>
      <c r="AA62" s="26">
        <f t="shared" si="40"/>
        <v>1.4573867961573086</v>
      </c>
      <c r="AB62" s="26">
        <f t="shared" si="40"/>
        <v>1.1092993400524758</v>
      </c>
      <c r="AC62" s="26">
        <f t="shared" si="40"/>
        <v>0.7635555908397167</v>
      </c>
      <c r="AD62" s="26">
        <f t="shared" si="40"/>
        <v>0.41725913317211105</v>
      </c>
      <c r="AE62" s="26">
        <f t="shared" si="40"/>
        <v>0.07155617369498735</v>
      </c>
      <c r="AF62" s="26">
        <f t="shared" si="40"/>
        <v>-0.25760902458803003</v>
      </c>
      <c r="AG62" s="26">
        <f t="shared" si="40"/>
        <v>-0.5912791239226156</v>
      </c>
      <c r="AH62" s="26">
        <f t="shared" si="40"/>
        <v>-0.943251216025901</v>
      </c>
      <c r="AI62" s="26">
        <f t="shared" si="40"/>
        <v>-1.2916537553187515</v>
      </c>
      <c r="AJ62" s="26">
        <f t="shared" si="40"/>
        <v>-1.6336842717897653</v>
      </c>
      <c r="AK62" s="26">
        <f t="shared" si="40"/>
        <v>-1.8938352536539607</v>
      </c>
      <c r="AL62" s="26">
        <f aca="true" t="shared" si="41" ref="AL62:BR62">(AL26-AL49)*COS(AL57)-(AL27-AL50)*SIN(AL57)+AL49</f>
        <v>-2.1536857069176643</v>
      </c>
      <c r="AM62" s="26">
        <f t="shared" si="41"/>
        <v>-2.4192205855683793</v>
      </c>
      <c r="AN62" s="26">
        <f t="shared" si="41"/>
        <v>-2.632646081070269</v>
      </c>
      <c r="AO62" s="26">
        <f t="shared" si="41"/>
        <v>-2.531118463658986</v>
      </c>
      <c r="AP62" s="26">
        <f t="shared" si="41"/>
        <v>-2.257072045186719</v>
      </c>
      <c r="AQ62" s="26">
        <f t="shared" si="41"/>
        <v>-2.0004467372347414</v>
      </c>
      <c r="AR62" s="26">
        <f t="shared" si="41"/>
        <v>-1.7974137302358342</v>
      </c>
      <c r="AS62" s="26">
        <f t="shared" si="41"/>
        <v>-1.670602811899634</v>
      </c>
      <c r="AT62" s="26">
        <f t="shared" si="41"/>
        <v>-1.459148284935626</v>
      </c>
      <c r="AU62" s="26">
        <f t="shared" si="41"/>
        <v>-1.1596040614077987</v>
      </c>
      <c r="AV62" s="26">
        <f t="shared" si="41"/>
        <v>-0.8267578445915731</v>
      </c>
      <c r="AW62" s="26">
        <f t="shared" si="41"/>
        <v>-0.4775857639601872</v>
      </c>
      <c r="AX62" s="26">
        <f t="shared" si="41"/>
        <v>-0.1316503306320982</v>
      </c>
      <c r="AY62" s="26">
        <f t="shared" si="41"/>
        <v>0.21456166080475167</v>
      </c>
      <c r="AZ62" s="26">
        <f t="shared" si="41"/>
        <v>0.5604739285098728</v>
      </c>
      <c r="BA62" s="26">
        <f t="shared" si="41"/>
        <v>0.906706807644883</v>
      </c>
      <c r="BB62" s="26">
        <f t="shared" si="41"/>
        <v>1.2525930980944358</v>
      </c>
      <c r="BC62" s="26">
        <f t="shared" si="41"/>
        <v>1.5252933984572161</v>
      </c>
      <c r="BD62" s="26">
        <f t="shared" si="41"/>
        <v>1.798327475932604</v>
      </c>
      <c r="BE62" s="26">
        <f t="shared" si="41"/>
        <v>2.0480201786796677</v>
      </c>
      <c r="BF62" s="26">
        <f t="shared" si="41"/>
        <v>2.2690367971141883</v>
      </c>
      <c r="BG62" s="26">
        <f t="shared" si="41"/>
        <v>2.360782555930635</v>
      </c>
      <c r="BH62" s="26">
        <f t="shared" si="41"/>
        <v>2.216712278339206</v>
      </c>
      <c r="BI62" s="26">
        <f t="shared" si="41"/>
        <v>1.935751817930525</v>
      </c>
      <c r="BJ62" s="26">
        <f t="shared" si="41"/>
        <v>1.5824269196233884</v>
      </c>
      <c r="BK62" s="26">
        <f t="shared" si="41"/>
        <v>1.2358994751784098</v>
      </c>
      <c r="BL62" s="26">
        <f t="shared" si="41"/>
        <v>0.8896917790457751</v>
      </c>
      <c r="BM62" s="26">
        <f t="shared" si="41"/>
        <v>0.54377488455598</v>
      </c>
      <c r="BN62" s="26">
        <f t="shared" si="41"/>
        <v>0.19754576498991983</v>
      </c>
      <c r="BO62" s="26">
        <f t="shared" si="41"/>
        <v>-0.14834568748642882</v>
      </c>
      <c r="BP62" s="26">
        <f t="shared" si="41"/>
        <v>-0.49459341627788944</v>
      </c>
      <c r="BQ62" s="26">
        <f t="shared" si="41"/>
        <v>-0.8442326045873989</v>
      </c>
      <c r="BR62" s="26">
        <f t="shared" si="41"/>
        <v>-1.193354259413275</v>
      </c>
    </row>
    <row r="63" spans="3:70" ht="12.75">
      <c r="C63" s="3" t="s">
        <v>74</v>
      </c>
      <c r="D63" s="3" t="s">
        <v>73</v>
      </c>
      <c r="F63" s="26">
        <f aca="true" t="shared" si="42" ref="F63:AK63">(F26-F49)*SIN(F57)+(F27-F50)*COS(F57)+F50</f>
        <v>0.4496046619699434</v>
      </c>
      <c r="G63" s="26">
        <f t="shared" si="42"/>
        <v>0.6792411502245799</v>
      </c>
      <c r="H63" s="26">
        <f t="shared" si="42"/>
        <v>0.6993409261298087</v>
      </c>
      <c r="I63" s="26">
        <f t="shared" si="42"/>
        <v>0.5271527198195106</v>
      </c>
      <c r="J63" s="26">
        <f t="shared" si="42"/>
        <v>0.2412151257846867</v>
      </c>
      <c r="K63" s="26">
        <f t="shared" si="42"/>
        <v>-0.004598241906385414</v>
      </c>
      <c r="L63" s="26">
        <f t="shared" si="42"/>
        <v>-0.11867050108107058</v>
      </c>
      <c r="M63" s="26">
        <f t="shared" si="42"/>
        <v>-0.1303076550942862</v>
      </c>
      <c r="N63" s="26">
        <f t="shared" si="42"/>
        <v>-0.141284320115175</v>
      </c>
      <c r="O63" s="26">
        <f t="shared" si="42"/>
        <v>-0.13591323451783266</v>
      </c>
      <c r="P63" s="26">
        <f t="shared" si="42"/>
        <v>-0.14599595288282075</v>
      </c>
      <c r="Q63" s="26">
        <f t="shared" si="42"/>
        <v>-0.13963850911495923</v>
      </c>
      <c r="R63" s="26">
        <f t="shared" si="42"/>
        <v>-0.14873430600224147</v>
      </c>
      <c r="S63" s="26">
        <f t="shared" si="42"/>
        <v>-0.1413905557382238</v>
      </c>
      <c r="T63" s="26">
        <f t="shared" si="42"/>
        <v>-0.004308056359523915</v>
      </c>
      <c r="U63" s="26">
        <f t="shared" si="42"/>
        <v>0.21107669472764057</v>
      </c>
      <c r="V63" s="26">
        <f t="shared" si="42"/>
        <v>0.41597678159498797</v>
      </c>
      <c r="W63" s="26">
        <f t="shared" si="42"/>
        <v>0.3064062120919422</v>
      </c>
      <c r="X63" s="26">
        <f t="shared" si="42"/>
        <v>0.03076179825231977</v>
      </c>
      <c r="Y63" s="26">
        <f t="shared" si="42"/>
        <v>-0.17529122165874397</v>
      </c>
      <c r="Z63" s="26">
        <f t="shared" si="42"/>
        <v>-0.17884495723834815</v>
      </c>
      <c r="AA63" s="26">
        <f t="shared" si="42"/>
        <v>-0.18068639721762603</v>
      </c>
      <c r="AB63" s="26">
        <f t="shared" si="42"/>
        <v>-0.17816844337721793</v>
      </c>
      <c r="AC63" s="26">
        <f t="shared" si="42"/>
        <v>-0.1919827987440641</v>
      </c>
      <c r="AD63" s="26">
        <f t="shared" si="42"/>
        <v>-0.19035223943576263</v>
      </c>
      <c r="AE63" s="26">
        <f t="shared" si="42"/>
        <v>-0.20515225101193835</v>
      </c>
      <c r="AF63" s="26">
        <f t="shared" si="42"/>
        <v>-0.16144847861830325</v>
      </c>
      <c r="AG63" s="26">
        <f t="shared" si="42"/>
        <v>-0.16586535445678607</v>
      </c>
      <c r="AH63" s="26">
        <f t="shared" si="42"/>
        <v>-0.17929577314621348</v>
      </c>
      <c r="AI63" s="26">
        <f t="shared" si="42"/>
        <v>-0.20055072655219242</v>
      </c>
      <c r="AJ63" s="26">
        <f t="shared" si="42"/>
        <v>-0.19159760236897494</v>
      </c>
      <c r="AK63" s="26">
        <f t="shared" si="42"/>
        <v>-0.04040883513445165</v>
      </c>
      <c r="AL63" s="26">
        <f aca="true" t="shared" si="43" ref="AL63:BR63">(AL26-AL49)*SIN(AL57)+(AL27-AL50)*COS(AL57)+AL50</f>
        <v>0.19422512176708961</v>
      </c>
      <c r="AM63" s="26">
        <f t="shared" si="43"/>
        <v>0.4169975091499989</v>
      </c>
      <c r="AN63" s="26">
        <f t="shared" si="43"/>
        <v>0.6713777468885185</v>
      </c>
      <c r="AO63" s="26">
        <f t="shared" si="43"/>
        <v>0.881970271453215</v>
      </c>
      <c r="AP63" s="26">
        <f t="shared" si="43"/>
        <v>0.9362239205146815</v>
      </c>
      <c r="AQ63" s="26">
        <f t="shared" si="43"/>
        <v>0.7777444242038596</v>
      </c>
      <c r="AR63" s="26">
        <f t="shared" si="43"/>
        <v>0.5083948536635795</v>
      </c>
      <c r="AS63" s="26">
        <f t="shared" si="43"/>
        <v>0.1984602426554387</v>
      </c>
      <c r="AT63" s="26">
        <f t="shared" si="43"/>
        <v>-0.025643332468398117</v>
      </c>
      <c r="AU63" s="26">
        <f t="shared" si="43"/>
        <v>-0.13616606857552127</v>
      </c>
      <c r="AV63" s="26">
        <f t="shared" si="43"/>
        <v>-0.1453286175472862</v>
      </c>
      <c r="AW63" s="26">
        <f t="shared" si="43"/>
        <v>-0.1540232290562109</v>
      </c>
      <c r="AX63" s="26">
        <f t="shared" si="43"/>
        <v>-0.14639089638500113</v>
      </c>
      <c r="AY63" s="26">
        <f t="shared" si="43"/>
        <v>-0.15421089012670208</v>
      </c>
      <c r="AZ63" s="26">
        <f t="shared" si="43"/>
        <v>-0.14559232963219948</v>
      </c>
      <c r="BA63" s="26">
        <f t="shared" si="43"/>
        <v>-0.15242524428635829</v>
      </c>
      <c r="BB63" s="26">
        <f t="shared" si="43"/>
        <v>-0.1428205260216595</v>
      </c>
      <c r="BC63" s="26">
        <f t="shared" si="43"/>
        <v>-0.003952651694544895</v>
      </c>
      <c r="BD63" s="26">
        <f t="shared" si="43"/>
        <v>0.21322132863930543</v>
      </c>
      <c r="BE63" s="26">
        <f t="shared" si="43"/>
        <v>0.4536948299441046</v>
      </c>
      <c r="BF63" s="26">
        <f t="shared" si="43"/>
        <v>0.3807398000863847</v>
      </c>
      <c r="BG63" s="26">
        <f t="shared" si="43"/>
        <v>0.1168693514697269</v>
      </c>
      <c r="BH63" s="26">
        <f t="shared" si="43"/>
        <v>-0.13235235835764092</v>
      </c>
      <c r="BI63" s="26">
        <f t="shared" si="43"/>
        <v>-0.20235367462791087</v>
      </c>
      <c r="BJ63" s="26">
        <f t="shared" si="43"/>
        <v>-0.1973621235974714</v>
      </c>
      <c r="BK63" s="26">
        <f t="shared" si="43"/>
        <v>-0.20478092449540153</v>
      </c>
      <c r="BL63" s="26">
        <f t="shared" si="43"/>
        <v>-0.19677302493790627</v>
      </c>
      <c r="BM63" s="26">
        <f t="shared" si="43"/>
        <v>-0.20520383987079693</v>
      </c>
      <c r="BN63" s="26">
        <f t="shared" si="43"/>
        <v>-0.19818300791863397</v>
      </c>
      <c r="BO63" s="26">
        <f t="shared" si="43"/>
        <v>-0.2075999945756566</v>
      </c>
      <c r="BP63" s="26">
        <f t="shared" si="43"/>
        <v>-0.20156628729532056</v>
      </c>
      <c r="BQ63" s="26">
        <f t="shared" si="43"/>
        <v>-0.20027024006268412</v>
      </c>
      <c r="BR63" s="26">
        <f t="shared" si="43"/>
        <v>-0.1915904438342224</v>
      </c>
    </row>
    <row r="64" spans="6:70" ht="12.75"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</row>
    <row r="65" spans="2:70" ht="12.75">
      <c r="B65" s="28" t="s">
        <v>75</v>
      </c>
      <c r="C65" s="3" t="s">
        <v>76</v>
      </c>
      <c r="D65" s="3" t="s">
        <v>77</v>
      </c>
      <c r="F65" s="26">
        <f aca="true" t="shared" si="44" ref="F65:AK65">+F26+F41*F52*COS(F22)</f>
        <v>-2.5</v>
      </c>
      <c r="G65" s="26">
        <f t="shared" si="44"/>
        <v>-2.5</v>
      </c>
      <c r="H65" s="26">
        <f t="shared" si="44"/>
        <v>-2.0939252776986232</v>
      </c>
      <c r="I65" s="26">
        <f t="shared" si="44"/>
        <v>-1.7050329387366165</v>
      </c>
      <c r="J65" s="26">
        <f t="shared" si="44"/>
        <v>-1.5417070536155142</v>
      </c>
      <c r="K65" s="26">
        <f t="shared" si="44"/>
        <v>-1.6030689557840612</v>
      </c>
      <c r="L65" s="26">
        <f t="shared" si="44"/>
        <v>-1.249976809828481</v>
      </c>
      <c r="M65" s="26">
        <f t="shared" si="44"/>
        <v>-0.8639123755704307</v>
      </c>
      <c r="N65" s="26">
        <f t="shared" si="44"/>
        <v>-0.518536212569195</v>
      </c>
      <c r="O65" s="26">
        <f t="shared" si="44"/>
        <v>-0.1727589373540972</v>
      </c>
      <c r="P65" s="26">
        <f t="shared" si="44"/>
        <v>0.17353240695535088</v>
      </c>
      <c r="Q65" s="26">
        <f t="shared" si="44"/>
        <v>0.5194209825948358</v>
      </c>
      <c r="R65" s="26">
        <f t="shared" si="44"/>
        <v>0.8656116013769988</v>
      </c>
      <c r="S65" s="26">
        <f t="shared" si="44"/>
        <v>1.2116086660008436</v>
      </c>
      <c r="T65" s="26">
        <f t="shared" si="44"/>
        <v>1.5511780360772445</v>
      </c>
      <c r="U65" s="26">
        <f t="shared" si="44"/>
        <v>1.781181919603334</v>
      </c>
      <c r="V65" s="26">
        <f t="shared" si="44"/>
        <v>2.024897876257461</v>
      </c>
      <c r="W65" s="26">
        <f t="shared" si="44"/>
        <v>2.305697887263918</v>
      </c>
      <c r="X65" s="26">
        <f t="shared" si="44"/>
        <v>2.520713691503215</v>
      </c>
      <c r="Y65" s="26">
        <f t="shared" si="44"/>
        <v>2.2690203177662798</v>
      </c>
      <c r="Z65" s="26">
        <f t="shared" si="44"/>
        <v>1.8094409636747613</v>
      </c>
      <c r="AA65" s="26">
        <f t="shared" si="44"/>
        <v>1.4466285348319385</v>
      </c>
      <c r="AB65" s="26">
        <f t="shared" si="44"/>
        <v>1.1042336401608492</v>
      </c>
      <c r="AC65" s="26">
        <f t="shared" si="44"/>
        <v>0.7575944574212374</v>
      </c>
      <c r="AD65" s="26">
        <f t="shared" si="44"/>
        <v>0.4122565962416053</v>
      </c>
      <c r="AE65" s="26">
        <f t="shared" si="44"/>
        <v>0.06553021244551716</v>
      </c>
      <c r="AF65" s="26">
        <f t="shared" si="44"/>
        <v>-0.2773510567057028</v>
      </c>
      <c r="AG65" s="26">
        <f t="shared" si="44"/>
        <v>-0.603425721811603</v>
      </c>
      <c r="AH65" s="26">
        <f t="shared" si="44"/>
        <v>-0.9453421476848689</v>
      </c>
      <c r="AI65" s="26">
        <f t="shared" si="44"/>
        <v>-1.2949324923936674</v>
      </c>
      <c r="AJ65" s="26">
        <f t="shared" si="44"/>
        <v>-1.641501709656345</v>
      </c>
      <c r="AK65" s="26">
        <f t="shared" si="44"/>
        <v>-1.9782201690315697</v>
      </c>
      <c r="AL65" s="26">
        <f aca="true" t="shared" si="45" ref="AL65:BR65">+AL26+AL41*AL52*COS(AL22)</f>
        <v>-2.181423229522222</v>
      </c>
      <c r="AM65" s="26">
        <f t="shared" si="45"/>
        <v>-2.4083288702551453</v>
      </c>
      <c r="AN65" s="26">
        <f t="shared" si="45"/>
        <v>-2.6911418735358987</v>
      </c>
      <c r="AO65" s="26">
        <f t="shared" si="45"/>
        <v>-2.834115464425339</v>
      </c>
      <c r="AP65" s="26">
        <f t="shared" si="45"/>
        <v>-2.318780329085805</v>
      </c>
      <c r="AQ65" s="26">
        <f t="shared" si="45"/>
        <v>-1.9009982167302717</v>
      </c>
      <c r="AR65" s="26">
        <f t="shared" si="45"/>
        <v>-1.7279012950773718</v>
      </c>
      <c r="AS65" s="26">
        <f t="shared" si="45"/>
        <v>-1.604284569677058</v>
      </c>
      <c r="AT65" s="26">
        <f t="shared" si="45"/>
        <v>-1.556418957320067</v>
      </c>
      <c r="AU65" s="26">
        <f t="shared" si="45"/>
        <v>-1.1908655968861594</v>
      </c>
      <c r="AV65" s="26">
        <f t="shared" si="45"/>
        <v>-0.8168961808039328</v>
      </c>
      <c r="AW65" s="26">
        <f t="shared" si="45"/>
        <v>-0.472125009117333</v>
      </c>
      <c r="AX65" s="26">
        <f t="shared" si="45"/>
        <v>-0.12609673240260183</v>
      </c>
      <c r="AY65" s="26">
        <f t="shared" si="45"/>
        <v>0.21995951930880536</v>
      </c>
      <c r="AZ65" s="26">
        <f t="shared" si="45"/>
        <v>0.5660926496370642</v>
      </c>
      <c r="BA65" s="26">
        <f t="shared" si="45"/>
        <v>0.912041725935442</v>
      </c>
      <c r="BB65" s="26">
        <f t="shared" si="45"/>
        <v>1.25827689644942</v>
      </c>
      <c r="BC65" s="26">
        <f t="shared" si="45"/>
        <v>1.5976001061330904</v>
      </c>
      <c r="BD65" s="26">
        <f t="shared" si="45"/>
        <v>1.8255341515301735</v>
      </c>
      <c r="BE65" s="26">
        <f t="shared" si="45"/>
        <v>2.067589781448976</v>
      </c>
      <c r="BF65" s="26">
        <f t="shared" si="45"/>
        <v>2.283104580756782</v>
      </c>
      <c r="BG65" s="26">
        <f t="shared" si="45"/>
        <v>2.584004639251279</v>
      </c>
      <c r="BH65" s="26">
        <f t="shared" si="45"/>
        <v>2.405426188844726</v>
      </c>
      <c r="BI65" s="26">
        <f t="shared" si="45"/>
        <v>1.9900006766159972</v>
      </c>
      <c r="BJ65" s="26">
        <f t="shared" si="45"/>
        <v>1.5749103489413248</v>
      </c>
      <c r="BK65" s="26">
        <f t="shared" si="45"/>
        <v>1.2303582796925838</v>
      </c>
      <c r="BL65" s="26">
        <f t="shared" si="45"/>
        <v>0.8842819434078488</v>
      </c>
      <c r="BM65" s="26">
        <f t="shared" si="45"/>
        <v>0.5381685575381283</v>
      </c>
      <c r="BN65" s="26">
        <f t="shared" si="45"/>
        <v>0.1921988612523654</v>
      </c>
      <c r="BO65" s="26">
        <f t="shared" si="45"/>
        <v>-0.15401710046714515</v>
      </c>
      <c r="BP65" s="26">
        <f t="shared" si="45"/>
        <v>-0.4998773446545468</v>
      </c>
      <c r="BQ65" s="26">
        <f t="shared" si="45"/>
        <v>-0.846798548989701</v>
      </c>
      <c r="BR65" s="26">
        <f t="shared" si="45"/>
        <v>-1.196111844799559</v>
      </c>
    </row>
    <row r="66" spans="3:70" ht="12.75">
      <c r="C66" s="3" t="s">
        <v>78</v>
      </c>
      <c r="D66" s="3" t="s">
        <v>77</v>
      </c>
      <c r="F66" s="26">
        <f aca="true" t="shared" si="46" ref="F66:AK66">+F27+F41*F52*SIN(F22)</f>
        <v>0.44981544007318347</v>
      </c>
      <c r="G66" s="26">
        <f t="shared" si="46"/>
        <v>0.790424296975796</v>
      </c>
      <c r="H66" s="26">
        <f t="shared" si="46"/>
        <v>0.9323146387657454</v>
      </c>
      <c r="I66" s="26">
        <f t="shared" si="46"/>
        <v>0.6608452964151041</v>
      </c>
      <c r="J66" s="26">
        <f t="shared" si="46"/>
        <v>0.2917550780625032</v>
      </c>
      <c r="K66" s="26">
        <f t="shared" si="46"/>
        <v>-0.1004485936793956</v>
      </c>
      <c r="L66" s="26">
        <f t="shared" si="46"/>
        <v>-0.2546920780414507</v>
      </c>
      <c r="M66" s="26">
        <f t="shared" si="46"/>
        <v>-0.2106992042875655</v>
      </c>
      <c r="N66" s="26">
        <f t="shared" si="46"/>
        <v>-0.11926704885736657</v>
      </c>
      <c r="O66" s="26">
        <f t="shared" si="46"/>
        <v>-0.15879915825288785</v>
      </c>
      <c r="P66" s="26">
        <f t="shared" si="46"/>
        <v>-0.1239627919196245</v>
      </c>
      <c r="Q66" s="26">
        <f t="shared" si="46"/>
        <v>-0.16250893271899947</v>
      </c>
      <c r="R66" s="26">
        <f t="shared" si="46"/>
        <v>-0.12668543442286437</v>
      </c>
      <c r="S66" s="26">
        <f t="shared" si="46"/>
        <v>-0.16424529331663246</v>
      </c>
      <c r="T66" s="26">
        <f t="shared" si="46"/>
        <v>-0.12769363729236147</v>
      </c>
      <c r="U66" s="26">
        <f t="shared" si="46"/>
        <v>0.18823037590502778</v>
      </c>
      <c r="V66" s="26">
        <f t="shared" si="46"/>
        <v>0.43677262346965495</v>
      </c>
      <c r="W66" s="26">
        <f t="shared" si="46"/>
        <v>0.6074320438693923</v>
      </c>
      <c r="X66" s="26">
        <f t="shared" si="46"/>
        <v>0.08493747050444539</v>
      </c>
      <c r="Y66" s="26">
        <f t="shared" si="46"/>
        <v>-0.3217810027166259</v>
      </c>
      <c r="Z66" s="26">
        <f t="shared" si="46"/>
        <v>-0.3857584725445983</v>
      </c>
      <c r="AA66" s="26">
        <f t="shared" si="46"/>
        <v>-0.12308733228020008</v>
      </c>
      <c r="AB66" s="26">
        <f t="shared" si="46"/>
        <v>-0.20031596031804097</v>
      </c>
      <c r="AC66" s="26">
        <f t="shared" si="46"/>
        <v>-0.16923560127810897</v>
      </c>
      <c r="AD66" s="26">
        <f t="shared" si="46"/>
        <v>-0.21251410863253692</v>
      </c>
      <c r="AE66" s="26">
        <f t="shared" si="46"/>
        <v>-0.18242214113081545</v>
      </c>
      <c r="AF66" s="26">
        <f t="shared" si="46"/>
        <v>-0.22654207620007394</v>
      </c>
      <c r="AG66" s="26">
        <f t="shared" si="46"/>
        <v>-0.09705815500542772</v>
      </c>
      <c r="AH66" s="26">
        <f t="shared" si="46"/>
        <v>-0.18999419382745072</v>
      </c>
      <c r="AI66" s="26">
        <f t="shared" si="46"/>
        <v>-0.18961240840314184</v>
      </c>
      <c r="AJ66" s="26">
        <f t="shared" si="46"/>
        <v>-0.22504112488504766</v>
      </c>
      <c r="AK66" s="26">
        <f t="shared" si="46"/>
        <v>-0.17338992055107685</v>
      </c>
      <c r="AL66" s="26">
        <f aca="true" t="shared" si="47" ref="AL66:BR66">+AL27+AL41*AL52*SIN(AL22)</f>
        <v>0.17397144622800426</v>
      </c>
      <c r="AM66" s="26">
        <f t="shared" si="47"/>
        <v>0.4378383498653713</v>
      </c>
      <c r="AN66" s="26">
        <f t="shared" si="47"/>
        <v>0.636662238220336</v>
      </c>
      <c r="AO66" s="26">
        <f t="shared" si="47"/>
        <v>0.9386185854672248</v>
      </c>
      <c r="AP66" s="26">
        <f t="shared" si="47"/>
        <v>1.1702693431890043</v>
      </c>
      <c r="AQ66" s="26">
        <f t="shared" si="47"/>
        <v>0.9316994297452352</v>
      </c>
      <c r="AR66" s="26">
        <f t="shared" si="47"/>
        <v>0.5455817499424304</v>
      </c>
      <c r="AS66" s="26">
        <f t="shared" si="47"/>
        <v>0.21358687568398932</v>
      </c>
      <c r="AT66" s="26">
        <f t="shared" si="47"/>
        <v>-0.1299262210301242</v>
      </c>
      <c r="AU66" s="26">
        <f t="shared" si="47"/>
        <v>-0.25508451753490563</v>
      </c>
      <c r="AV66" s="26">
        <f t="shared" si="47"/>
        <v>-0.22565742536864442</v>
      </c>
      <c r="AW66" s="26">
        <f t="shared" si="47"/>
        <v>-0.13196979443522094</v>
      </c>
      <c r="AX66" s="26">
        <f t="shared" si="47"/>
        <v>-0.16924100909573842</v>
      </c>
      <c r="AY66" s="26">
        <f t="shared" si="47"/>
        <v>-0.13214197656925117</v>
      </c>
      <c r="AZ66" s="26">
        <f t="shared" si="47"/>
        <v>-0.16842651621904578</v>
      </c>
      <c r="BA66" s="26">
        <f t="shared" si="47"/>
        <v>-0.13034103117225554</v>
      </c>
      <c r="BB66" s="26">
        <f t="shared" si="47"/>
        <v>-0.16563860088453855</v>
      </c>
      <c r="BC66" s="26">
        <f t="shared" si="47"/>
        <v>-0.12686825110314</v>
      </c>
      <c r="BD66" s="26">
        <f t="shared" si="47"/>
        <v>0.19055235235660342</v>
      </c>
      <c r="BE66" s="26">
        <f t="shared" si="47"/>
        <v>0.440656396309671</v>
      </c>
      <c r="BF66" s="26">
        <f t="shared" si="47"/>
        <v>0.68866562137687</v>
      </c>
      <c r="BG66" s="26">
        <f t="shared" si="47"/>
        <v>0.2104485889883345</v>
      </c>
      <c r="BH66" s="26">
        <f t="shared" si="47"/>
        <v>-0.23425447585065468</v>
      </c>
      <c r="BI66" s="26">
        <f t="shared" si="47"/>
        <v>-0.40213265264103015</v>
      </c>
      <c r="BJ66" s="26">
        <f t="shared" si="47"/>
        <v>-0.23087454962517642</v>
      </c>
      <c r="BK66" s="26">
        <f t="shared" si="47"/>
        <v>-0.18192780092824098</v>
      </c>
      <c r="BL66" s="26">
        <f t="shared" si="47"/>
        <v>-0.21883900555075464</v>
      </c>
      <c r="BM66" s="26">
        <f t="shared" si="47"/>
        <v>-0.18236660707965252</v>
      </c>
      <c r="BN66" s="26">
        <f t="shared" si="47"/>
        <v>-0.22026432224675674</v>
      </c>
      <c r="BO66" s="26">
        <f t="shared" si="47"/>
        <v>-0.1847788381853638</v>
      </c>
      <c r="BP66" s="26">
        <f t="shared" si="47"/>
        <v>-0.2236627558581107</v>
      </c>
      <c r="BQ66" s="26">
        <f t="shared" si="47"/>
        <v>-0.1891431177904811</v>
      </c>
      <c r="BR66" s="26">
        <f t="shared" si="47"/>
        <v>-0.20213671915362086</v>
      </c>
    </row>
    <row r="67" spans="6:70" ht="12.75"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</row>
    <row r="68" spans="2:70" ht="25.5">
      <c r="B68" s="16" t="s">
        <v>33</v>
      </c>
      <c r="C68" s="10" t="s">
        <v>41</v>
      </c>
      <c r="D68" s="10" t="s">
        <v>35</v>
      </c>
      <c r="E68" s="13"/>
      <c r="F68" s="24">
        <f aca="true" t="shared" si="48" ref="F68:AK68">IF(F77=$E$34,F21,F21+F56)</f>
        <v>90</v>
      </c>
      <c r="G68" s="24">
        <f t="shared" si="48"/>
        <v>46.44348315702224</v>
      </c>
      <c r="H68" s="24">
        <f t="shared" si="48"/>
        <v>-6.195845707687468</v>
      </c>
      <c r="I68" s="24">
        <f t="shared" si="48"/>
        <v>318.08986282626</v>
      </c>
      <c r="J68" s="24">
        <f t="shared" si="48"/>
        <v>284.4125486432684</v>
      </c>
      <c r="K68" s="24">
        <f t="shared" si="48"/>
        <v>314.7016004137609</v>
      </c>
      <c r="L68" s="24">
        <f t="shared" si="48"/>
        <v>344.9906521842534</v>
      </c>
      <c r="M68" s="24">
        <f t="shared" si="48"/>
        <v>361.78278421061447</v>
      </c>
      <c r="N68" s="24">
        <f t="shared" si="48"/>
        <v>-2.8535789023053333</v>
      </c>
      <c r="O68" s="24">
        <f t="shared" si="48"/>
        <v>361.94613418938576</v>
      </c>
      <c r="P68" s="24">
        <f t="shared" si="48"/>
        <v>-2.6902289235340398</v>
      </c>
      <c r="Q68" s="24">
        <f t="shared" si="48"/>
        <v>362.10948416815705</v>
      </c>
      <c r="R68" s="24">
        <f t="shared" si="48"/>
        <v>-2.526878944762746</v>
      </c>
      <c r="S68" s="24">
        <f t="shared" si="48"/>
        <v>362.27283414692835</v>
      </c>
      <c r="T68" s="24">
        <f t="shared" si="48"/>
        <v>32.56188591742085</v>
      </c>
      <c r="U68" s="24">
        <f t="shared" si="48"/>
        <v>39.811942554617964</v>
      </c>
      <c r="V68" s="24">
        <f t="shared" si="48"/>
        <v>35.17557944169816</v>
      </c>
      <c r="W68" s="24">
        <f t="shared" si="48"/>
        <v>-38.20898658743903</v>
      </c>
      <c r="X68" s="24">
        <f t="shared" si="48"/>
        <v>267.4354195609637</v>
      </c>
      <c r="Y68" s="24">
        <f t="shared" si="48"/>
        <v>216.54635811112382</v>
      </c>
      <c r="Z68" s="24">
        <f t="shared" si="48"/>
        <v>171.10784580202125</v>
      </c>
      <c r="AA68" s="24">
        <f t="shared" si="48"/>
        <v>183.18143836428192</v>
      </c>
      <c r="AB68" s="24">
        <f t="shared" si="48"/>
        <v>178.5450752513621</v>
      </c>
      <c r="AC68" s="24">
        <f t="shared" si="48"/>
        <v>183.3447883430532</v>
      </c>
      <c r="AD68" s="24">
        <f t="shared" si="48"/>
        <v>178.7084252301334</v>
      </c>
      <c r="AE68" s="24">
        <f t="shared" si="48"/>
        <v>183.5081383218245</v>
      </c>
      <c r="AF68" s="24">
        <f t="shared" si="48"/>
        <v>169.45243584706475</v>
      </c>
      <c r="AG68" s="24">
        <f t="shared" si="48"/>
        <v>183.8985896171291</v>
      </c>
      <c r="AH68" s="24">
        <f t="shared" si="48"/>
        <v>181.6803003988525</v>
      </c>
      <c r="AI68" s="24">
        <f t="shared" si="48"/>
        <v>184.00434268368744</v>
      </c>
      <c r="AJ68" s="24">
        <f t="shared" si="48"/>
        <v>176.9749051322765</v>
      </c>
      <c r="AK68" s="24">
        <f t="shared" si="48"/>
        <v>143.29759094928488</v>
      </c>
      <c r="AL68" s="24">
        <f aca="true" t="shared" si="49" ref="AL68:BR68">IF(AL77=$E$34,AL21,AL21+AL56)</f>
        <v>136.26815339787393</v>
      </c>
      <c r="AM68" s="24">
        <f t="shared" si="49"/>
        <v>141.06786648956503</v>
      </c>
      <c r="AN68" s="24">
        <f t="shared" si="49"/>
        <v>127.01216401480528</v>
      </c>
      <c r="AO68" s="24">
        <f t="shared" si="49"/>
        <v>53.62759798566809</v>
      </c>
      <c r="AP68" s="24">
        <f t="shared" si="49"/>
        <v>-0.7279958659292163</v>
      </c>
      <c r="AQ68" s="24">
        <f t="shared" si="49"/>
        <v>319.5746114394916</v>
      </c>
      <c r="AR68" s="24">
        <f t="shared" si="49"/>
        <v>303.2288698130398</v>
      </c>
      <c r="AS68" s="24">
        <f t="shared" si="49"/>
        <v>289.17316733828005</v>
      </c>
      <c r="AT68" s="24">
        <f t="shared" si="49"/>
        <v>319.46221910877256</v>
      </c>
      <c r="AU68" s="24">
        <f t="shared" si="49"/>
        <v>345.36514835502436</v>
      </c>
      <c r="AV68" s="24">
        <f t="shared" si="49"/>
        <v>362.1572803813854</v>
      </c>
      <c r="AW68" s="24">
        <f t="shared" si="49"/>
        <v>-2.4790827315343797</v>
      </c>
      <c r="AX68" s="24">
        <f t="shared" si="49"/>
        <v>362.3206303601567</v>
      </c>
      <c r="AY68" s="24">
        <f t="shared" si="49"/>
        <v>-2.315732752763086</v>
      </c>
      <c r="AZ68" s="24">
        <f t="shared" si="49"/>
        <v>362.483980338928</v>
      </c>
      <c r="BA68" s="24">
        <f t="shared" si="49"/>
        <v>-2.1523827739917927</v>
      </c>
      <c r="BB68" s="24">
        <f t="shared" si="49"/>
        <v>362.6473303176993</v>
      </c>
      <c r="BC68" s="24">
        <f t="shared" si="49"/>
        <v>32.936382088191806</v>
      </c>
      <c r="BD68" s="24">
        <f t="shared" si="49"/>
        <v>40.18643872538892</v>
      </c>
      <c r="BE68" s="24">
        <f t="shared" si="49"/>
        <v>44.98615181708003</v>
      </c>
      <c r="BF68" s="24">
        <f t="shared" si="49"/>
        <v>-28.398414212057162</v>
      </c>
      <c r="BG68" s="24">
        <f t="shared" si="49"/>
        <v>277.24599193634555</v>
      </c>
      <c r="BH68" s="24">
        <f t="shared" si="49"/>
        <v>229.95776977539427</v>
      </c>
      <c r="BI68" s="24">
        <f t="shared" si="49"/>
        <v>184.5192574662917</v>
      </c>
      <c r="BJ68" s="24">
        <f t="shared" si="49"/>
        <v>177.48981991488074</v>
      </c>
      <c r="BK68" s="24">
        <f t="shared" si="49"/>
        <v>182.28953300657184</v>
      </c>
      <c r="BL68" s="24">
        <f t="shared" si="49"/>
        <v>177.65316989365203</v>
      </c>
      <c r="BM68" s="24">
        <f t="shared" si="49"/>
        <v>182.45288298534314</v>
      </c>
      <c r="BN68" s="24">
        <f t="shared" si="49"/>
        <v>177.81651987242333</v>
      </c>
      <c r="BO68" s="24">
        <f t="shared" si="49"/>
        <v>182.61623296411443</v>
      </c>
      <c r="BP68" s="24">
        <f t="shared" si="49"/>
        <v>177.97986985119462</v>
      </c>
      <c r="BQ68" s="24">
        <f t="shared" si="49"/>
        <v>180.30391213602957</v>
      </c>
      <c r="BR68" s="24">
        <f t="shared" si="49"/>
        <v>178.08562291775297</v>
      </c>
    </row>
    <row r="69" spans="4:70" ht="12.75">
      <c r="D69" s="3" t="s">
        <v>36</v>
      </c>
      <c r="F69" s="2">
        <f aca="true" t="shared" si="50" ref="F69:AK69">RADIANS(F68)</f>
        <v>1.5707963267948966</v>
      </c>
      <c r="G69" s="2">
        <f t="shared" si="50"/>
        <v>0.8105916971845687</v>
      </c>
      <c r="H69" s="2">
        <f t="shared" si="50"/>
        <v>-0.10813790754470445</v>
      </c>
      <c r="I69" s="2">
        <f t="shared" si="50"/>
        <v>5.551715423535352</v>
      </c>
      <c r="J69" s="2">
        <f t="shared" si="50"/>
        <v>4.963935407813565</v>
      </c>
      <c r="K69" s="2">
        <f t="shared" si="50"/>
        <v>5.492579088515677</v>
      </c>
      <c r="L69" s="2">
        <f t="shared" si="50"/>
        <v>6.021222769217789</v>
      </c>
      <c r="M69" s="2">
        <f t="shared" si="50"/>
        <v>6.3143007615073765</v>
      </c>
      <c r="N69" s="2">
        <f t="shared" si="50"/>
        <v>-0.04980434731067367</v>
      </c>
      <c r="O69" s="2">
        <f t="shared" si="50"/>
        <v>6.317151756469999</v>
      </c>
      <c r="P69" s="2">
        <f t="shared" si="50"/>
        <v>-0.04695335234805176</v>
      </c>
      <c r="Q69" s="2">
        <f t="shared" si="50"/>
        <v>6.320002751432621</v>
      </c>
      <c r="R69" s="2">
        <f t="shared" si="50"/>
        <v>-0.04410235738542985</v>
      </c>
      <c r="S69" s="2">
        <f t="shared" si="50"/>
        <v>6.322853746395243</v>
      </c>
      <c r="T69" s="2">
        <f t="shared" si="50"/>
        <v>0.5683121199177683</v>
      </c>
      <c r="U69" s="2">
        <f t="shared" si="50"/>
        <v>0.6948494791929258</v>
      </c>
      <c r="V69" s="2">
        <f t="shared" si="50"/>
        <v>0.6139296775544617</v>
      </c>
      <c r="W69" s="2">
        <f t="shared" si="50"/>
        <v>-0.6668726198011633</v>
      </c>
      <c r="X69" s="2">
        <f t="shared" si="50"/>
        <v>4.667628607791264</v>
      </c>
      <c r="Y69" s="2">
        <f t="shared" si="50"/>
        <v>3.7794469322418394</v>
      </c>
      <c r="Z69" s="2">
        <f t="shared" si="50"/>
        <v>2.9863952852400284</v>
      </c>
      <c r="AA69" s="2">
        <f t="shared" si="50"/>
        <v>3.1971192279957754</v>
      </c>
      <c r="AB69" s="2">
        <f t="shared" si="50"/>
        <v>3.116199426357311</v>
      </c>
      <c r="AC69" s="2">
        <f t="shared" si="50"/>
        <v>3.1999702229583975</v>
      </c>
      <c r="AD69" s="2">
        <f t="shared" si="50"/>
        <v>3.119050421319933</v>
      </c>
      <c r="AE69" s="2">
        <f t="shared" si="50"/>
        <v>3.202821217921019</v>
      </c>
      <c r="AF69" s="2">
        <f t="shared" si="50"/>
        <v>2.957502931055746</v>
      </c>
      <c r="AG69" s="2">
        <f t="shared" si="50"/>
        <v>3.209635878592761</v>
      </c>
      <c r="AH69" s="2">
        <f t="shared" si="50"/>
        <v>3.1709194279723434</v>
      </c>
      <c r="AI69" s="2">
        <f t="shared" si="50"/>
        <v>3.211481617798285</v>
      </c>
      <c r="AJ69" s="2">
        <f t="shared" si="50"/>
        <v>3.0887947879628355</v>
      </c>
      <c r="AK69" s="2">
        <f t="shared" si="50"/>
        <v>2.501014772241048</v>
      </c>
      <c r="AL69" s="2">
        <f aca="true" t="shared" si="51" ref="AL69:BQ69">RADIANS(AL68)</f>
        <v>2.3783279424055985</v>
      </c>
      <c r="AM69" s="2">
        <f t="shared" si="51"/>
        <v>2.462098739006685</v>
      </c>
      <c r="AN69" s="2">
        <f t="shared" si="51"/>
        <v>2.216780452141412</v>
      </c>
      <c r="AO69" s="2">
        <f t="shared" si="51"/>
        <v>0.935978154785787</v>
      </c>
      <c r="AP69" s="2">
        <f t="shared" si="51"/>
        <v>-0.012705924801372033</v>
      </c>
      <c r="AQ69" s="2">
        <f t="shared" si="51"/>
        <v>5.577629175400664</v>
      </c>
      <c r="AR69" s="2">
        <f t="shared" si="51"/>
        <v>5.292342165338787</v>
      </c>
      <c r="AS69" s="2">
        <f t="shared" si="51"/>
        <v>5.047023878473514</v>
      </c>
      <c r="AT69" s="2">
        <f t="shared" si="51"/>
        <v>5.575667559175626</v>
      </c>
      <c r="AU69" s="2">
        <f t="shared" si="51"/>
        <v>6.027758960433853</v>
      </c>
      <c r="AV69" s="2">
        <f t="shared" si="51"/>
        <v>6.320836952723441</v>
      </c>
      <c r="AW69" s="2">
        <f t="shared" si="51"/>
        <v>-0.043268156094609586</v>
      </c>
      <c r="AX69" s="2">
        <f t="shared" si="51"/>
        <v>6.323687947686063</v>
      </c>
      <c r="AY69" s="2">
        <f t="shared" si="51"/>
        <v>-0.04041716113198767</v>
      </c>
      <c r="AZ69" s="2">
        <f t="shared" si="51"/>
        <v>6.326538942648685</v>
      </c>
      <c r="BA69" s="2">
        <f t="shared" si="51"/>
        <v>-0.037566166169365756</v>
      </c>
      <c r="BB69" s="2">
        <f t="shared" si="51"/>
        <v>6.329389937611307</v>
      </c>
      <c r="BC69" s="2">
        <f t="shared" si="51"/>
        <v>0.5748483111338324</v>
      </c>
      <c r="BD69" s="2">
        <f t="shared" si="51"/>
        <v>0.70138567040899</v>
      </c>
      <c r="BE69" s="2">
        <f t="shared" si="51"/>
        <v>0.7851564670100764</v>
      </c>
      <c r="BF69" s="2">
        <f t="shared" si="51"/>
        <v>-0.49564583034554865</v>
      </c>
      <c r="BG69" s="2">
        <f t="shared" si="51"/>
        <v>4.838855397246879</v>
      </c>
      <c r="BH69" s="2">
        <f t="shared" si="51"/>
        <v>4.013520223123731</v>
      </c>
      <c r="BI69" s="2">
        <f t="shared" si="51"/>
        <v>3.22046857612192</v>
      </c>
      <c r="BJ69" s="2">
        <f t="shared" si="51"/>
        <v>3.0977817462864707</v>
      </c>
      <c r="BK69" s="2">
        <f t="shared" si="51"/>
        <v>3.1815525428875566</v>
      </c>
      <c r="BL69" s="2">
        <f t="shared" si="51"/>
        <v>3.1006327412490924</v>
      </c>
      <c r="BM69" s="2">
        <f t="shared" si="51"/>
        <v>3.1844035378501787</v>
      </c>
      <c r="BN69" s="2">
        <f t="shared" si="51"/>
        <v>3.1034837362117145</v>
      </c>
      <c r="BO69" s="2">
        <f t="shared" si="51"/>
        <v>3.187254532812801</v>
      </c>
      <c r="BP69" s="2">
        <f t="shared" si="51"/>
        <v>3.106334731174336</v>
      </c>
      <c r="BQ69" s="2">
        <f t="shared" si="51"/>
        <v>3.146896921000278</v>
      </c>
      <c r="BR69" s="2">
        <f>RADIANS(BR68)</f>
        <v>3.1081804703798603</v>
      </c>
    </row>
    <row r="70" spans="6:70" ht="12.75"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</row>
    <row r="71" spans="5:70" ht="12.75">
      <c r="E71" s="15"/>
      <c r="F71" s="19">
        <f aca="true" t="shared" si="52" ref="F71:AK71">+F15+1</f>
        <v>1</v>
      </c>
      <c r="G71" s="19">
        <f t="shared" si="52"/>
        <v>2</v>
      </c>
      <c r="H71" s="19">
        <f t="shared" si="52"/>
        <v>3</v>
      </c>
      <c r="I71" s="19">
        <f t="shared" si="52"/>
        <v>4</v>
      </c>
      <c r="J71" s="19">
        <f t="shared" si="52"/>
        <v>5</v>
      </c>
      <c r="K71" s="19">
        <f t="shared" si="52"/>
        <v>6</v>
      </c>
      <c r="L71" s="19">
        <f t="shared" si="52"/>
        <v>7</v>
      </c>
      <c r="M71" s="19">
        <f t="shared" si="52"/>
        <v>8</v>
      </c>
      <c r="N71" s="19">
        <f t="shared" si="52"/>
        <v>9</v>
      </c>
      <c r="O71" s="19">
        <f t="shared" si="52"/>
        <v>10</v>
      </c>
      <c r="P71" s="19">
        <f t="shared" si="52"/>
        <v>11</v>
      </c>
      <c r="Q71" s="19">
        <f t="shared" si="52"/>
        <v>12</v>
      </c>
      <c r="R71" s="19">
        <f t="shared" si="52"/>
        <v>13</v>
      </c>
      <c r="S71" s="19">
        <f t="shared" si="52"/>
        <v>14</v>
      </c>
      <c r="T71" s="19">
        <f t="shared" si="52"/>
        <v>15</v>
      </c>
      <c r="U71" s="19">
        <f t="shared" si="52"/>
        <v>16</v>
      </c>
      <c r="V71" s="19">
        <f t="shared" si="52"/>
        <v>17</v>
      </c>
      <c r="W71" s="19">
        <f t="shared" si="52"/>
        <v>18</v>
      </c>
      <c r="X71" s="19">
        <f t="shared" si="52"/>
        <v>19</v>
      </c>
      <c r="Y71" s="19">
        <f t="shared" si="52"/>
        <v>20</v>
      </c>
      <c r="Z71" s="19">
        <f t="shared" si="52"/>
        <v>21</v>
      </c>
      <c r="AA71" s="19">
        <f t="shared" si="52"/>
        <v>22</v>
      </c>
      <c r="AB71" s="19">
        <f t="shared" si="52"/>
        <v>23</v>
      </c>
      <c r="AC71" s="19">
        <f t="shared" si="52"/>
        <v>24</v>
      </c>
      <c r="AD71" s="19">
        <f t="shared" si="52"/>
        <v>25</v>
      </c>
      <c r="AE71" s="19">
        <f t="shared" si="52"/>
        <v>26</v>
      </c>
      <c r="AF71" s="19">
        <f t="shared" si="52"/>
        <v>27</v>
      </c>
      <c r="AG71" s="19">
        <f t="shared" si="52"/>
        <v>28</v>
      </c>
      <c r="AH71" s="19">
        <f t="shared" si="52"/>
        <v>29</v>
      </c>
      <c r="AI71" s="19">
        <f t="shared" si="52"/>
        <v>30</v>
      </c>
      <c r="AJ71" s="19">
        <f t="shared" si="52"/>
        <v>31</v>
      </c>
      <c r="AK71" s="19">
        <f t="shared" si="52"/>
        <v>32</v>
      </c>
      <c r="AL71" s="19">
        <f aca="true" t="shared" si="53" ref="AL71:BR71">+AL15+1</f>
        <v>33</v>
      </c>
      <c r="AM71" s="19">
        <f t="shared" si="53"/>
        <v>34</v>
      </c>
      <c r="AN71" s="19">
        <f t="shared" si="53"/>
        <v>35</v>
      </c>
      <c r="AO71" s="19">
        <f t="shared" si="53"/>
        <v>36</v>
      </c>
      <c r="AP71" s="19">
        <f t="shared" si="53"/>
        <v>37</v>
      </c>
      <c r="AQ71" s="19">
        <f t="shared" si="53"/>
        <v>38</v>
      </c>
      <c r="AR71" s="19">
        <f t="shared" si="53"/>
        <v>39</v>
      </c>
      <c r="AS71" s="19">
        <f t="shared" si="53"/>
        <v>40</v>
      </c>
      <c r="AT71" s="19">
        <f t="shared" si="53"/>
        <v>41</v>
      </c>
      <c r="AU71" s="19">
        <f t="shared" si="53"/>
        <v>42</v>
      </c>
      <c r="AV71" s="19">
        <f t="shared" si="53"/>
        <v>43</v>
      </c>
      <c r="AW71" s="19">
        <f t="shared" si="53"/>
        <v>44</v>
      </c>
      <c r="AX71" s="19">
        <f t="shared" si="53"/>
        <v>45</v>
      </c>
      <c r="AY71" s="19">
        <f t="shared" si="53"/>
        <v>46</v>
      </c>
      <c r="AZ71" s="19">
        <f t="shared" si="53"/>
        <v>47</v>
      </c>
      <c r="BA71" s="19">
        <f t="shared" si="53"/>
        <v>48</v>
      </c>
      <c r="BB71" s="19">
        <f t="shared" si="53"/>
        <v>49</v>
      </c>
      <c r="BC71" s="19">
        <f t="shared" si="53"/>
        <v>50</v>
      </c>
      <c r="BD71" s="19">
        <f t="shared" si="53"/>
        <v>51</v>
      </c>
      <c r="BE71" s="19">
        <f t="shared" si="53"/>
        <v>52</v>
      </c>
      <c r="BF71" s="19">
        <f t="shared" si="53"/>
        <v>53</v>
      </c>
      <c r="BG71" s="19">
        <f t="shared" si="53"/>
        <v>54</v>
      </c>
      <c r="BH71" s="19">
        <f t="shared" si="53"/>
        <v>55</v>
      </c>
      <c r="BI71" s="19">
        <f t="shared" si="53"/>
        <v>56</v>
      </c>
      <c r="BJ71" s="19">
        <f t="shared" si="53"/>
        <v>57</v>
      </c>
      <c r="BK71" s="19">
        <f t="shared" si="53"/>
        <v>58</v>
      </c>
      <c r="BL71" s="19">
        <f t="shared" si="53"/>
        <v>59</v>
      </c>
      <c r="BM71" s="19">
        <f t="shared" si="53"/>
        <v>60</v>
      </c>
      <c r="BN71" s="19">
        <f t="shared" si="53"/>
        <v>61</v>
      </c>
      <c r="BO71" s="19">
        <f t="shared" si="53"/>
        <v>62</v>
      </c>
      <c r="BP71" s="19">
        <f t="shared" si="53"/>
        <v>63</v>
      </c>
      <c r="BQ71" s="19">
        <f t="shared" si="53"/>
        <v>64</v>
      </c>
      <c r="BR71" s="19">
        <f t="shared" si="53"/>
        <v>65</v>
      </c>
    </row>
    <row r="72" spans="2:70" ht="12.75">
      <c r="B72" s="29" t="s">
        <v>79</v>
      </c>
      <c r="F72" s="21" t="str">
        <f aca="true" t="shared" si="54" ref="F72:AK72">"A["&amp;FIXED(F71,0)&amp;"]"</f>
        <v>A[1]</v>
      </c>
      <c r="G72" s="21" t="str">
        <f t="shared" si="54"/>
        <v>A[2]</v>
      </c>
      <c r="H72" s="21" t="str">
        <f t="shared" si="54"/>
        <v>A[3]</v>
      </c>
      <c r="I72" s="21" t="str">
        <f t="shared" si="54"/>
        <v>A[4]</v>
      </c>
      <c r="J72" s="21" t="str">
        <f t="shared" si="54"/>
        <v>A[5]</v>
      </c>
      <c r="K72" s="21" t="str">
        <f t="shared" si="54"/>
        <v>A[6]</v>
      </c>
      <c r="L72" s="21" t="str">
        <f t="shared" si="54"/>
        <v>A[7]</v>
      </c>
      <c r="M72" s="21" t="str">
        <f t="shared" si="54"/>
        <v>A[8]</v>
      </c>
      <c r="N72" s="21" t="str">
        <f t="shared" si="54"/>
        <v>A[9]</v>
      </c>
      <c r="O72" s="21" t="str">
        <f t="shared" si="54"/>
        <v>A[10]</v>
      </c>
      <c r="P72" s="21" t="str">
        <f t="shared" si="54"/>
        <v>A[11]</v>
      </c>
      <c r="Q72" s="21" t="str">
        <f t="shared" si="54"/>
        <v>A[12]</v>
      </c>
      <c r="R72" s="21" t="str">
        <f t="shared" si="54"/>
        <v>A[13]</v>
      </c>
      <c r="S72" s="21" t="str">
        <f t="shared" si="54"/>
        <v>A[14]</v>
      </c>
      <c r="T72" s="21" t="str">
        <f t="shared" si="54"/>
        <v>A[15]</v>
      </c>
      <c r="U72" s="21" t="str">
        <f t="shared" si="54"/>
        <v>A[16]</v>
      </c>
      <c r="V72" s="21" t="str">
        <f t="shared" si="54"/>
        <v>A[17]</v>
      </c>
      <c r="W72" s="21" t="str">
        <f t="shared" si="54"/>
        <v>A[18]</v>
      </c>
      <c r="X72" s="21" t="str">
        <f t="shared" si="54"/>
        <v>A[19]</v>
      </c>
      <c r="Y72" s="21" t="str">
        <f t="shared" si="54"/>
        <v>A[20]</v>
      </c>
      <c r="Z72" s="21" t="str">
        <f t="shared" si="54"/>
        <v>A[21]</v>
      </c>
      <c r="AA72" s="21" t="str">
        <f t="shared" si="54"/>
        <v>A[22]</v>
      </c>
      <c r="AB72" s="21" t="str">
        <f t="shared" si="54"/>
        <v>A[23]</v>
      </c>
      <c r="AC72" s="21" t="str">
        <f t="shared" si="54"/>
        <v>A[24]</v>
      </c>
      <c r="AD72" s="21" t="str">
        <f t="shared" si="54"/>
        <v>A[25]</v>
      </c>
      <c r="AE72" s="21" t="str">
        <f t="shared" si="54"/>
        <v>A[26]</v>
      </c>
      <c r="AF72" s="21" t="str">
        <f t="shared" si="54"/>
        <v>A[27]</v>
      </c>
      <c r="AG72" s="21" t="str">
        <f t="shared" si="54"/>
        <v>A[28]</v>
      </c>
      <c r="AH72" s="21" t="str">
        <f t="shared" si="54"/>
        <v>A[29]</v>
      </c>
      <c r="AI72" s="21" t="str">
        <f t="shared" si="54"/>
        <v>A[30]</v>
      </c>
      <c r="AJ72" s="21" t="str">
        <f t="shared" si="54"/>
        <v>A[31]</v>
      </c>
      <c r="AK72" s="21" t="str">
        <f t="shared" si="54"/>
        <v>A[32]</v>
      </c>
      <c r="AL72" s="21" t="str">
        <f aca="true" t="shared" si="55" ref="AL72:BQ72">"A["&amp;FIXED(AL71,0)&amp;"]"</f>
        <v>A[33]</v>
      </c>
      <c r="AM72" s="21" t="str">
        <f t="shared" si="55"/>
        <v>A[34]</v>
      </c>
      <c r="AN72" s="21" t="str">
        <f t="shared" si="55"/>
        <v>A[35]</v>
      </c>
      <c r="AO72" s="21" t="str">
        <f t="shared" si="55"/>
        <v>A[36]</v>
      </c>
      <c r="AP72" s="21" t="str">
        <f t="shared" si="55"/>
        <v>A[37]</v>
      </c>
      <c r="AQ72" s="21" t="str">
        <f t="shared" si="55"/>
        <v>A[38]</v>
      </c>
      <c r="AR72" s="21" t="str">
        <f t="shared" si="55"/>
        <v>A[39]</v>
      </c>
      <c r="AS72" s="21" t="str">
        <f t="shared" si="55"/>
        <v>A[40]</v>
      </c>
      <c r="AT72" s="21" t="str">
        <f t="shared" si="55"/>
        <v>A[41]</v>
      </c>
      <c r="AU72" s="21" t="str">
        <f t="shared" si="55"/>
        <v>A[42]</v>
      </c>
      <c r="AV72" s="21" t="str">
        <f t="shared" si="55"/>
        <v>A[43]</v>
      </c>
      <c r="AW72" s="21" t="str">
        <f t="shared" si="55"/>
        <v>A[44]</v>
      </c>
      <c r="AX72" s="21" t="str">
        <f t="shared" si="55"/>
        <v>A[45]</v>
      </c>
      <c r="AY72" s="21" t="str">
        <f t="shared" si="55"/>
        <v>A[46]</v>
      </c>
      <c r="AZ72" s="21" t="str">
        <f t="shared" si="55"/>
        <v>A[47]</v>
      </c>
      <c r="BA72" s="21" t="str">
        <f t="shared" si="55"/>
        <v>A[48]</v>
      </c>
      <c r="BB72" s="21" t="str">
        <f t="shared" si="55"/>
        <v>A[49]</v>
      </c>
      <c r="BC72" s="21" t="str">
        <f t="shared" si="55"/>
        <v>A[50]</v>
      </c>
      <c r="BD72" s="21" t="str">
        <f t="shared" si="55"/>
        <v>A[51]</v>
      </c>
      <c r="BE72" s="21" t="str">
        <f t="shared" si="55"/>
        <v>A[52]</v>
      </c>
      <c r="BF72" s="21" t="str">
        <f t="shared" si="55"/>
        <v>A[53]</v>
      </c>
      <c r="BG72" s="21" t="str">
        <f t="shared" si="55"/>
        <v>A[54]</v>
      </c>
      <c r="BH72" s="21" t="str">
        <f t="shared" si="55"/>
        <v>A[55]</v>
      </c>
      <c r="BI72" s="21" t="str">
        <f t="shared" si="55"/>
        <v>A[56]</v>
      </c>
      <c r="BJ72" s="21" t="str">
        <f t="shared" si="55"/>
        <v>A[57]</v>
      </c>
      <c r="BK72" s="21" t="str">
        <f t="shared" si="55"/>
        <v>A[58]</v>
      </c>
      <c r="BL72" s="21" t="str">
        <f t="shared" si="55"/>
        <v>A[59]</v>
      </c>
      <c r="BM72" s="21" t="str">
        <f t="shared" si="55"/>
        <v>A[60]</v>
      </c>
      <c r="BN72" s="21" t="str">
        <f t="shared" si="55"/>
        <v>A[61]</v>
      </c>
      <c r="BO72" s="21" t="str">
        <f t="shared" si="55"/>
        <v>A[62]</v>
      </c>
      <c r="BP72" s="21" t="str">
        <f t="shared" si="55"/>
        <v>A[63]</v>
      </c>
      <c r="BQ72" s="21" t="str">
        <f t="shared" si="55"/>
        <v>A[64]</v>
      </c>
      <c r="BR72" s="21" t="str">
        <f>"A["&amp;FIXED(BR71,0)&amp;"]"</f>
        <v>A[65]</v>
      </c>
    </row>
    <row r="73" spans="3:70" ht="12.75">
      <c r="C73" s="3" t="s">
        <v>38</v>
      </c>
      <c r="D73" s="3" t="s">
        <v>39</v>
      </c>
      <c r="F73" s="2">
        <f aca="true" t="shared" si="56" ref="F73:AK73">F59-F24*COS(F69)</f>
        <v>-2.5</v>
      </c>
      <c r="G73" s="2">
        <f t="shared" si="56"/>
        <v>-2.3943054766175353</v>
      </c>
      <c r="H73" s="2">
        <f t="shared" si="56"/>
        <v>-2.143202609600043</v>
      </c>
      <c r="I73" s="2">
        <f t="shared" si="56"/>
        <v>-1.8701168522288638</v>
      </c>
      <c r="J73" s="2">
        <f t="shared" si="56"/>
        <v>-1.7131343401601506</v>
      </c>
      <c r="K73" s="2">
        <f t="shared" si="56"/>
        <v>-1.5610293073558144</v>
      </c>
      <c r="L73" s="2">
        <f t="shared" si="56"/>
        <v>-1.2944072026038922</v>
      </c>
      <c r="M73" s="2">
        <f t="shared" si="56"/>
        <v>-0.9670455171824466</v>
      </c>
      <c r="N73" s="2">
        <f t="shared" si="56"/>
        <v>-0.6208890126374835</v>
      </c>
      <c r="O73" s="2">
        <f t="shared" si="56"/>
        <v>-0.27493527482532865</v>
      </c>
      <c r="P73" s="2">
        <f t="shared" si="56"/>
        <v>0.0712290451116775</v>
      </c>
      <c r="Q73" s="2">
        <f t="shared" si="56"/>
        <v>0.4171891876490004</v>
      </c>
      <c r="R73" s="2">
        <f t="shared" si="56"/>
        <v>0.7633585092967268</v>
      </c>
      <c r="S73" s="2">
        <f t="shared" si="56"/>
        <v>1.1093222445374828</v>
      </c>
      <c r="T73" s="2">
        <f t="shared" si="56"/>
        <v>1.4035322970652455</v>
      </c>
      <c r="U73" s="2">
        <f t="shared" si="56"/>
        <v>1.6802085703348462</v>
      </c>
      <c r="V73" s="2">
        <f t="shared" si="56"/>
        <v>1.9548679254802293</v>
      </c>
      <c r="W73" s="2">
        <f t="shared" si="56"/>
        <v>2.1785902659329914</v>
      </c>
      <c r="X73" s="2">
        <f t="shared" si="56"/>
        <v>2.2885491206252904</v>
      </c>
      <c r="Y73" s="2">
        <f t="shared" si="56"/>
        <v>2.1613430914883485</v>
      </c>
      <c r="Z73" s="2">
        <f t="shared" si="56"/>
        <v>1.8881440324870091</v>
      </c>
      <c r="AA73" s="2">
        <f t="shared" si="56"/>
        <v>1.5522685701834849</v>
      </c>
      <c r="AB73" s="2">
        <f t="shared" si="56"/>
        <v>1.206136242664828</v>
      </c>
      <c r="AC73" s="2">
        <f t="shared" si="56"/>
        <v>0.8602187059150158</v>
      </c>
      <c r="AD73" s="2">
        <f t="shared" si="56"/>
        <v>0.5141026543297663</v>
      </c>
      <c r="AE73" s="2">
        <f t="shared" si="56"/>
        <v>0.1682027896005056</v>
      </c>
      <c r="AF73" s="2">
        <f t="shared" si="56"/>
        <v>-0.16467435161393407</v>
      </c>
      <c r="AG73" s="2">
        <f t="shared" si="56"/>
        <v>-0.49706378285745134</v>
      </c>
      <c r="AH73" s="2">
        <f t="shared" si="56"/>
        <v>-0.8458333926736608</v>
      </c>
      <c r="AI73" s="2">
        <f t="shared" si="56"/>
        <v>-1.1944576971025325</v>
      </c>
      <c r="AJ73" s="2">
        <f t="shared" si="56"/>
        <v>-1.5375387881897737</v>
      </c>
      <c r="AK73" s="2">
        <f t="shared" si="56"/>
        <v>-1.822128336872503</v>
      </c>
      <c r="AL73" s="2">
        <f aca="true" t="shared" si="57" ref="AL73:BR73">AL59-AL24*COS(AL69)</f>
        <v>-2.0841156680810746</v>
      </c>
      <c r="AM73" s="2">
        <f t="shared" si="57"/>
        <v>-2.3438989241498125</v>
      </c>
      <c r="AN73" s="2">
        <f t="shared" si="57"/>
        <v>-2.57573930517261</v>
      </c>
      <c r="AO73" s="2">
        <f t="shared" si="57"/>
        <v>-2.576988773040701</v>
      </c>
      <c r="AP73" s="2">
        <f t="shared" si="57"/>
        <v>-2.340611467501022</v>
      </c>
      <c r="AQ73" s="2">
        <f t="shared" si="57"/>
        <v>-2.0672772415027847</v>
      </c>
      <c r="AR73" s="2">
        <f t="shared" si="57"/>
        <v>-1.8488996749457143</v>
      </c>
      <c r="AS73" s="2">
        <f t="shared" si="57"/>
        <v>-1.7016494061476173</v>
      </c>
      <c r="AT73" s="2">
        <f t="shared" si="57"/>
        <v>-1.5278086783730511</v>
      </c>
      <c r="AU73" s="2">
        <f t="shared" si="57"/>
        <v>-1.2481362532966862</v>
      </c>
      <c r="AV73" s="2">
        <f t="shared" si="57"/>
        <v>-0.9205334881247265</v>
      </c>
      <c r="AW73" s="2">
        <f t="shared" si="57"/>
        <v>-0.5743632350706459</v>
      </c>
      <c r="AX73" s="2">
        <f t="shared" si="57"/>
        <v>-0.22839898038365358</v>
      </c>
      <c r="AY73" s="2">
        <f t="shared" si="57"/>
        <v>0.11777263735957348</v>
      </c>
      <c r="AZ73" s="2">
        <f t="shared" si="57"/>
        <v>0.4637368498905764</v>
      </c>
      <c r="BA73" s="2">
        <f t="shared" si="57"/>
        <v>0.8099070185823095</v>
      </c>
      <c r="BB73" s="2">
        <f t="shared" si="57"/>
        <v>1.1558683769025064</v>
      </c>
      <c r="BC73" s="2">
        <f t="shared" si="57"/>
        <v>1.4494688734270658</v>
      </c>
      <c r="BD73" s="2">
        <f t="shared" si="57"/>
        <v>1.7248163249116464</v>
      </c>
      <c r="BE73" s="2">
        <f t="shared" si="57"/>
        <v>1.9795358541732433</v>
      </c>
      <c r="BF73" s="2">
        <f t="shared" si="57"/>
        <v>2.2009959226233176</v>
      </c>
      <c r="BG73" s="2">
        <f t="shared" si="57"/>
        <v>2.35024491357501</v>
      </c>
      <c r="BH73" s="2">
        <f t="shared" si="57"/>
        <v>2.2718078833246595</v>
      </c>
      <c r="BI73" s="2">
        <f t="shared" si="57"/>
        <v>2.0216550709793597</v>
      </c>
      <c r="BJ73" s="2">
        <f t="shared" si="57"/>
        <v>1.6786141827413463</v>
      </c>
      <c r="BK73" s="2">
        <f t="shared" si="57"/>
        <v>1.3326502386552976</v>
      </c>
      <c r="BL73" s="2">
        <f t="shared" si="57"/>
        <v>0.9864786638693437</v>
      </c>
      <c r="BM73" s="2">
        <f t="shared" si="57"/>
        <v>0.6405142266004735</v>
      </c>
      <c r="BN73" s="2">
        <f t="shared" si="57"/>
        <v>0.29434356520721355</v>
      </c>
      <c r="BO73" s="2">
        <f t="shared" si="57"/>
        <v>-0.05161855318783527</v>
      </c>
      <c r="BP73" s="2">
        <f t="shared" si="57"/>
        <v>-0.3977854874555338</v>
      </c>
      <c r="BQ73" s="2">
        <f t="shared" si="57"/>
        <v>-0.7468000574801608</v>
      </c>
      <c r="BR73" s="2">
        <f t="shared" si="57"/>
        <v>-1.0959489241648994</v>
      </c>
    </row>
    <row r="74" spans="3:70" ht="12.75">
      <c r="C74" s="3" t="s">
        <v>40</v>
      </c>
      <c r="D74" s="3" t="s">
        <v>39</v>
      </c>
      <c r="F74" s="2">
        <f aca="true" t="shared" si="58" ref="F74:AK74">F60-F24*SIN(F69)</f>
        <v>0.3518583772020568</v>
      </c>
      <c r="G74" s="2">
        <f t="shared" si="58"/>
        <v>0.6164046257669539</v>
      </c>
      <c r="H74" s="2">
        <f t="shared" si="58"/>
        <v>0.7084136107123324</v>
      </c>
      <c r="I74" s="2">
        <f t="shared" si="58"/>
        <v>0.5865252363652935</v>
      </c>
      <c r="J74" s="2">
        <f t="shared" si="58"/>
        <v>0.3278383376701469</v>
      </c>
      <c r="K74" s="2">
        <f t="shared" si="58"/>
        <v>0.059617368499171416</v>
      </c>
      <c r="L74" s="2">
        <f t="shared" si="58"/>
        <v>-0.09527318177772783</v>
      </c>
      <c r="M74" s="2">
        <f t="shared" si="58"/>
        <v>-0.13322712518080188</v>
      </c>
      <c r="N74" s="2">
        <f t="shared" si="58"/>
        <v>-0.13646186026666857</v>
      </c>
      <c r="O74" s="2">
        <f t="shared" si="58"/>
        <v>-0.13920150754404176</v>
      </c>
      <c r="P74" s="2">
        <f t="shared" si="58"/>
        <v>-0.14144934036987364</v>
      </c>
      <c r="Q74" s="2">
        <f t="shared" si="58"/>
        <v>-0.14320266548544158</v>
      </c>
      <c r="R74" s="2">
        <f t="shared" si="58"/>
        <v>-0.1444635777804784</v>
      </c>
      <c r="S74" s="2">
        <f t="shared" si="58"/>
        <v>-0.14523056648292204</v>
      </c>
      <c r="T74" s="2">
        <f t="shared" si="58"/>
        <v>-0.052932818411602384</v>
      </c>
      <c r="U74" s="2">
        <f t="shared" si="58"/>
        <v>0.14946658030626314</v>
      </c>
      <c r="V74" s="2">
        <f t="shared" si="58"/>
        <v>0.3601726024816752</v>
      </c>
      <c r="W74" s="2">
        <f t="shared" si="58"/>
        <v>0.35424895929991645</v>
      </c>
      <c r="X74" s="2">
        <f t="shared" si="58"/>
        <v>0.11422428632240257</v>
      </c>
      <c r="Y74" s="2">
        <f t="shared" si="58"/>
        <v>-0.12492370829582272</v>
      </c>
      <c r="Z74" s="2">
        <f t="shared" si="58"/>
        <v>-0.1921648739006815</v>
      </c>
      <c r="AA74" s="2">
        <f t="shared" si="58"/>
        <v>-0.17541251607370442</v>
      </c>
      <c r="AB74" s="2">
        <f t="shared" si="58"/>
        <v>-0.18062797352059076</v>
      </c>
      <c r="AC74" s="2">
        <f t="shared" si="58"/>
        <v>-0.1863334219997142</v>
      </c>
      <c r="AD74" s="2">
        <f t="shared" si="58"/>
        <v>-0.1925356784358624</v>
      </c>
      <c r="AE74" s="2">
        <f t="shared" si="58"/>
        <v>-0.19922731154631063</v>
      </c>
      <c r="AF74" s="2">
        <f t="shared" si="58"/>
        <v>-0.17875271440478419</v>
      </c>
      <c r="AG74" s="2">
        <f t="shared" si="58"/>
        <v>-0.15944472683332597</v>
      </c>
      <c r="AH74" s="2">
        <f t="shared" si="58"/>
        <v>-0.17643800328871914</v>
      </c>
      <c r="AI74" s="2">
        <f t="shared" si="58"/>
        <v>-0.1937467131155393</v>
      </c>
      <c r="AJ74" s="2">
        <f t="shared" si="58"/>
        <v>-0.19667860085891742</v>
      </c>
      <c r="AK74" s="2">
        <f t="shared" si="58"/>
        <v>-0.09386221387475407</v>
      </c>
      <c r="AL74" s="2">
        <f aca="true" t="shared" si="59" ref="AL74:BR74">AL60-AL24*SIN(AL69)</f>
        <v>0.1276685273634814</v>
      </c>
      <c r="AM74" s="2">
        <f t="shared" si="59"/>
        <v>0.35615081166519774</v>
      </c>
      <c r="AN74" s="2">
        <f t="shared" si="59"/>
        <v>0.595893252627181</v>
      </c>
      <c r="AO74" s="2">
        <f t="shared" si="59"/>
        <v>0.8196905135493227</v>
      </c>
      <c r="AP74" s="2">
        <f t="shared" si="59"/>
        <v>0.9372854232563586</v>
      </c>
      <c r="AQ74" s="2">
        <f t="shared" si="59"/>
        <v>0.8346727238308626</v>
      </c>
      <c r="AR74" s="2">
        <f t="shared" si="59"/>
        <v>0.5869871657223759</v>
      </c>
      <c r="AS74" s="2">
        <f t="shared" si="59"/>
        <v>0.28774853417542134</v>
      </c>
      <c r="AT74" s="2">
        <f t="shared" si="59"/>
        <v>0.03307652810833345</v>
      </c>
      <c r="AU74" s="2">
        <f t="shared" si="59"/>
        <v>-0.11304764492548658</v>
      </c>
      <c r="AV74" s="2">
        <f t="shared" si="59"/>
        <v>-0.14886109426367444</v>
      </c>
      <c r="AW74" s="2">
        <f t="shared" si="59"/>
        <v>-0.14983323125851464</v>
      </c>
      <c r="AX74" s="2">
        <f t="shared" si="59"/>
        <v>-0.15031161633304488</v>
      </c>
      <c r="AY74" s="2">
        <f t="shared" si="59"/>
        <v>-0.15029682106636078</v>
      </c>
      <c r="AZ74" s="2">
        <f t="shared" si="59"/>
        <v>-0.14978886318552725</v>
      </c>
      <c r="BA74" s="2">
        <f t="shared" si="59"/>
        <v>-0.14878713577757802</v>
      </c>
      <c r="BB74" s="2">
        <f t="shared" si="59"/>
        <v>-0.1472928390701467</v>
      </c>
      <c r="BC74" s="2">
        <f t="shared" si="59"/>
        <v>-0.053074063085962554</v>
      </c>
      <c r="BD74" s="2">
        <f t="shared" si="59"/>
        <v>0.15112940836507543</v>
      </c>
      <c r="BE74" s="2">
        <f t="shared" si="59"/>
        <v>0.3852436022665904</v>
      </c>
      <c r="BF74" s="2">
        <f t="shared" si="59"/>
        <v>0.4175269299806729</v>
      </c>
      <c r="BG74" s="2">
        <f t="shared" si="59"/>
        <v>0.19974829911183317</v>
      </c>
      <c r="BH74" s="2">
        <f t="shared" si="59"/>
        <v>-0.06679017091897614</v>
      </c>
      <c r="BI74" s="2">
        <f t="shared" si="59"/>
        <v>-0.19556388977051245</v>
      </c>
      <c r="BJ74" s="2">
        <f t="shared" si="59"/>
        <v>-0.20157887308110764</v>
      </c>
      <c r="BK74" s="2">
        <f t="shared" si="59"/>
        <v>-0.2009127155688543</v>
      </c>
      <c r="BL74" s="2">
        <f t="shared" si="59"/>
        <v>-0.20073962577863244</v>
      </c>
      <c r="BM74" s="2">
        <f t="shared" si="59"/>
        <v>-0.2010598110993444</v>
      </c>
      <c r="BN74" s="2">
        <f t="shared" si="59"/>
        <v>-0.2018736540914967</v>
      </c>
      <c r="BO74" s="2">
        <f t="shared" si="59"/>
        <v>-0.20318017964265572</v>
      </c>
      <c r="BP74" s="2">
        <f t="shared" si="59"/>
        <v>-0.20498094880213236</v>
      </c>
      <c r="BQ74" s="2">
        <f t="shared" si="59"/>
        <v>-0.1997534269314442</v>
      </c>
      <c r="BR74" s="2">
        <f t="shared" si="59"/>
        <v>-0.19484618037120374</v>
      </c>
    </row>
    <row r="75" spans="6:70" ht="12.75"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</row>
    <row r="76" spans="5:6" ht="12.75">
      <c r="E76" s="15"/>
      <c r="F76" s="23"/>
    </row>
    <row r="77" spans="2:70" s="18" customFormat="1" ht="12.75">
      <c r="B77" s="19"/>
      <c r="E77" s="19"/>
      <c r="F77" s="20">
        <v>59</v>
      </c>
      <c r="G77" s="20">
        <v>79</v>
      </c>
      <c r="H77" s="20">
        <v>84</v>
      </c>
      <c r="I77" s="20">
        <v>75</v>
      </c>
      <c r="J77" s="20">
        <v>74</v>
      </c>
      <c r="K77" s="20">
        <v>46</v>
      </c>
      <c r="L77" s="20">
        <v>46</v>
      </c>
      <c r="M77" s="20">
        <v>52</v>
      </c>
      <c r="N77" s="20">
        <v>61</v>
      </c>
      <c r="O77" s="20">
        <v>57</v>
      </c>
      <c r="P77" s="20">
        <v>61</v>
      </c>
      <c r="Q77" s="20">
        <v>57</v>
      </c>
      <c r="R77" s="20">
        <v>61</v>
      </c>
      <c r="S77" s="20">
        <v>57</v>
      </c>
      <c r="T77" s="20">
        <v>46</v>
      </c>
      <c r="U77" s="20">
        <v>56</v>
      </c>
      <c r="V77" s="20">
        <v>61</v>
      </c>
      <c r="W77" s="20">
        <v>98</v>
      </c>
      <c r="X77" s="20">
        <v>85</v>
      </c>
      <c r="Y77" s="20">
        <v>83</v>
      </c>
      <c r="Z77" s="20">
        <v>80</v>
      </c>
      <c r="AA77" s="20">
        <v>54</v>
      </c>
      <c r="AB77" s="20">
        <v>61</v>
      </c>
      <c r="AC77" s="20">
        <v>57</v>
      </c>
      <c r="AD77" s="20">
        <v>61</v>
      </c>
      <c r="AE77" s="20">
        <v>57</v>
      </c>
      <c r="AF77" s="20">
        <v>65</v>
      </c>
      <c r="AG77" s="20">
        <v>53</v>
      </c>
      <c r="AH77" s="20">
        <v>60</v>
      </c>
      <c r="AI77" s="20">
        <v>58</v>
      </c>
      <c r="AJ77" s="20">
        <v>62</v>
      </c>
      <c r="AK77" s="20">
        <v>74</v>
      </c>
      <c r="AL77" s="30">
        <v>62</v>
      </c>
      <c r="AM77" s="30">
        <v>57</v>
      </c>
      <c r="AN77" s="30">
        <v>65</v>
      </c>
      <c r="AO77" s="30">
        <v>98</v>
      </c>
      <c r="AP77" s="30">
        <v>85</v>
      </c>
      <c r="AQ77" s="30">
        <v>77</v>
      </c>
      <c r="AR77" s="30">
        <v>66</v>
      </c>
      <c r="AS77" s="30">
        <v>65</v>
      </c>
      <c r="AT77" s="30">
        <v>46</v>
      </c>
      <c r="AU77" s="30">
        <v>48</v>
      </c>
      <c r="AV77" s="30">
        <v>52</v>
      </c>
      <c r="AW77" s="30">
        <v>61</v>
      </c>
      <c r="AX77" s="30">
        <v>57</v>
      </c>
      <c r="AY77" s="30">
        <v>61</v>
      </c>
      <c r="AZ77" s="30">
        <v>57</v>
      </c>
      <c r="BA77" s="30">
        <v>61</v>
      </c>
      <c r="BB77" s="30">
        <v>57</v>
      </c>
      <c r="BC77" s="30">
        <v>46</v>
      </c>
      <c r="BD77" s="30">
        <v>56</v>
      </c>
      <c r="BE77" s="30">
        <v>57</v>
      </c>
      <c r="BF77" s="30">
        <v>98</v>
      </c>
      <c r="BG77" s="30">
        <v>85</v>
      </c>
      <c r="BH77" s="30">
        <v>81</v>
      </c>
      <c r="BI77" s="30">
        <v>80</v>
      </c>
      <c r="BJ77" s="30">
        <v>62</v>
      </c>
      <c r="BK77" s="30">
        <v>57</v>
      </c>
      <c r="BL77" s="30">
        <v>61</v>
      </c>
      <c r="BM77" s="30">
        <v>57</v>
      </c>
      <c r="BN77" s="30">
        <v>61</v>
      </c>
      <c r="BO77" s="30">
        <v>57</v>
      </c>
      <c r="BP77" s="30">
        <v>61</v>
      </c>
      <c r="BQ77" s="30">
        <v>58</v>
      </c>
      <c r="BR77" s="30">
        <v>60</v>
      </c>
    </row>
    <row r="79" spans="1:256" s="34" customFormat="1" ht="12.75">
      <c r="A79" s="4"/>
      <c r="B79" s="31" t="s">
        <v>80</v>
      </c>
      <c r="C79" s="32"/>
      <c r="D79" s="32"/>
      <c r="E79" s="22"/>
      <c r="F79" s="33" t="str">
        <f aca="true" t="shared" si="60" ref="F79:AK79">IF(F82&lt;=$E$34,"count_l","count_r")</f>
        <v>count_l</v>
      </c>
      <c r="G79" s="33" t="str">
        <f t="shared" si="60"/>
        <v>count_r</v>
      </c>
      <c r="H79" s="33" t="str">
        <f t="shared" si="60"/>
        <v>count_r</v>
      </c>
      <c r="I79" s="33" t="str">
        <f t="shared" si="60"/>
        <v>count_r</v>
      </c>
      <c r="J79" s="33" t="str">
        <f t="shared" si="60"/>
        <v>count_r</v>
      </c>
      <c r="K79" s="33" t="str">
        <f t="shared" si="60"/>
        <v>count_l</v>
      </c>
      <c r="L79" s="33" t="str">
        <f t="shared" si="60"/>
        <v>count_l</v>
      </c>
      <c r="M79" s="33" t="str">
        <f t="shared" si="60"/>
        <v>count_l</v>
      </c>
      <c r="N79" s="33" t="str">
        <f t="shared" si="60"/>
        <v>count_r</v>
      </c>
      <c r="O79" s="33" t="str">
        <f t="shared" si="60"/>
        <v>count_l</v>
      </c>
      <c r="P79" s="33" t="str">
        <f t="shared" si="60"/>
        <v>count_r</v>
      </c>
      <c r="Q79" s="33" t="str">
        <f t="shared" si="60"/>
        <v>count_l</v>
      </c>
      <c r="R79" s="33" t="str">
        <f t="shared" si="60"/>
        <v>count_r</v>
      </c>
      <c r="S79" s="33" t="str">
        <f t="shared" si="60"/>
        <v>count_l</v>
      </c>
      <c r="T79" s="33" t="str">
        <f t="shared" si="60"/>
        <v>count_l</v>
      </c>
      <c r="U79" s="33" t="str">
        <f t="shared" si="60"/>
        <v>count_l</v>
      </c>
      <c r="V79" s="33" t="str">
        <f t="shared" si="60"/>
        <v>count_r</v>
      </c>
      <c r="W79" s="33" t="str">
        <f t="shared" si="60"/>
        <v>count_r</v>
      </c>
      <c r="X79" s="33" t="str">
        <f t="shared" si="60"/>
        <v>count_r</v>
      </c>
      <c r="Y79" s="33" t="str">
        <f t="shared" si="60"/>
        <v>count_r</v>
      </c>
      <c r="Z79" s="33" t="str">
        <f t="shared" si="60"/>
        <v>count_r</v>
      </c>
      <c r="AA79" s="33" t="str">
        <f t="shared" si="60"/>
        <v>count_l</v>
      </c>
      <c r="AB79" s="33" t="str">
        <f t="shared" si="60"/>
        <v>count_r</v>
      </c>
      <c r="AC79" s="33" t="str">
        <f t="shared" si="60"/>
        <v>count_l</v>
      </c>
      <c r="AD79" s="33" t="str">
        <f t="shared" si="60"/>
        <v>count_r</v>
      </c>
      <c r="AE79" s="33" t="str">
        <f t="shared" si="60"/>
        <v>count_l</v>
      </c>
      <c r="AF79" s="33" t="str">
        <f t="shared" si="60"/>
        <v>count_r</v>
      </c>
      <c r="AG79" s="33" t="str">
        <f t="shared" si="60"/>
        <v>count_l</v>
      </c>
      <c r="AH79" s="33" t="str">
        <f t="shared" si="60"/>
        <v>count_r</v>
      </c>
      <c r="AI79" s="33" t="str">
        <f t="shared" si="60"/>
        <v>count_l</v>
      </c>
      <c r="AJ79" s="33" t="str">
        <f t="shared" si="60"/>
        <v>count_r</v>
      </c>
      <c r="AK79" s="33" t="str">
        <f t="shared" si="60"/>
        <v>count_r</v>
      </c>
      <c r="AL79" s="33" t="str">
        <f aca="true" t="shared" si="61" ref="AL79:BR79">IF(AL82&lt;=$E$34,"count_l","count_r")</f>
        <v>count_r</v>
      </c>
      <c r="AM79" s="33" t="str">
        <f t="shared" si="61"/>
        <v>count_l</v>
      </c>
      <c r="AN79" s="33" t="str">
        <f t="shared" si="61"/>
        <v>count_r</v>
      </c>
      <c r="AO79" s="33" t="str">
        <f t="shared" si="61"/>
        <v>count_r</v>
      </c>
      <c r="AP79" s="33" t="str">
        <f t="shared" si="61"/>
        <v>count_r</v>
      </c>
      <c r="AQ79" s="33" t="str">
        <f t="shared" si="61"/>
        <v>count_r</v>
      </c>
      <c r="AR79" s="33" t="str">
        <f t="shared" si="61"/>
        <v>count_r</v>
      </c>
      <c r="AS79" s="33" t="str">
        <f t="shared" si="61"/>
        <v>count_r</v>
      </c>
      <c r="AT79" s="33" t="str">
        <f t="shared" si="61"/>
        <v>count_l</v>
      </c>
      <c r="AU79" s="33" t="str">
        <f t="shared" si="61"/>
        <v>count_l</v>
      </c>
      <c r="AV79" s="33" t="str">
        <f t="shared" si="61"/>
        <v>count_l</v>
      </c>
      <c r="AW79" s="33" t="str">
        <f t="shared" si="61"/>
        <v>count_r</v>
      </c>
      <c r="AX79" s="33" t="str">
        <f t="shared" si="61"/>
        <v>count_l</v>
      </c>
      <c r="AY79" s="33" t="str">
        <f t="shared" si="61"/>
        <v>count_r</v>
      </c>
      <c r="AZ79" s="33" t="str">
        <f t="shared" si="61"/>
        <v>count_l</v>
      </c>
      <c r="BA79" s="33" t="str">
        <f t="shared" si="61"/>
        <v>count_r</v>
      </c>
      <c r="BB79" s="33" t="str">
        <f t="shared" si="61"/>
        <v>count_l</v>
      </c>
      <c r="BC79" s="33" t="str">
        <f t="shared" si="61"/>
        <v>count_l</v>
      </c>
      <c r="BD79" s="33" t="str">
        <f t="shared" si="61"/>
        <v>count_l</v>
      </c>
      <c r="BE79" s="33" t="str">
        <f t="shared" si="61"/>
        <v>count_l</v>
      </c>
      <c r="BF79" s="33" t="str">
        <f t="shared" si="61"/>
        <v>count_r</v>
      </c>
      <c r="BG79" s="33" t="str">
        <f t="shared" si="61"/>
        <v>count_r</v>
      </c>
      <c r="BH79" s="33" t="str">
        <f t="shared" si="61"/>
        <v>count_r</v>
      </c>
      <c r="BI79" s="33" t="str">
        <f t="shared" si="61"/>
        <v>count_r</v>
      </c>
      <c r="BJ79" s="33" t="str">
        <f t="shared" si="61"/>
        <v>count_r</v>
      </c>
      <c r="BK79" s="33" t="str">
        <f t="shared" si="61"/>
        <v>count_l</v>
      </c>
      <c r="BL79" s="33" t="str">
        <f t="shared" si="61"/>
        <v>count_r</v>
      </c>
      <c r="BM79" s="33" t="str">
        <f t="shared" si="61"/>
        <v>count_l</v>
      </c>
      <c r="BN79" s="33" t="str">
        <f t="shared" si="61"/>
        <v>count_r</v>
      </c>
      <c r="BO79" s="33" t="str">
        <f t="shared" si="61"/>
        <v>count_l</v>
      </c>
      <c r="BP79" s="33" t="str">
        <f t="shared" si="61"/>
        <v>count_r</v>
      </c>
      <c r="BQ79" s="33" t="str">
        <f t="shared" si="61"/>
        <v>count_l</v>
      </c>
      <c r="BR79" s="33" t="str">
        <f t="shared" si="61"/>
        <v>count_r</v>
      </c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34" customFormat="1" ht="12.75">
      <c r="A80" s="4"/>
      <c r="B80" s="31" t="s">
        <v>81</v>
      </c>
      <c r="C80" s="32"/>
      <c r="D80" s="32" t="s">
        <v>82</v>
      </c>
      <c r="E80" s="35"/>
      <c r="F80" s="36">
        <v>12</v>
      </c>
      <c r="G80" s="37">
        <f aca="true" t="shared" si="62" ref="G80:AL80">+F80</f>
        <v>12</v>
      </c>
      <c r="H80" s="37">
        <f t="shared" si="62"/>
        <v>12</v>
      </c>
      <c r="I80" s="37">
        <f t="shared" si="62"/>
        <v>12</v>
      </c>
      <c r="J80" s="37">
        <f t="shared" si="62"/>
        <v>12</v>
      </c>
      <c r="K80" s="37">
        <f t="shared" si="62"/>
        <v>12</v>
      </c>
      <c r="L80" s="37">
        <f t="shared" si="62"/>
        <v>12</v>
      </c>
      <c r="M80" s="37">
        <f t="shared" si="62"/>
        <v>12</v>
      </c>
      <c r="N80" s="37">
        <f t="shared" si="62"/>
        <v>12</v>
      </c>
      <c r="O80" s="37">
        <f t="shared" si="62"/>
        <v>12</v>
      </c>
      <c r="P80" s="37">
        <f t="shared" si="62"/>
        <v>12</v>
      </c>
      <c r="Q80" s="37">
        <f t="shared" si="62"/>
        <v>12</v>
      </c>
      <c r="R80" s="37">
        <f t="shared" si="62"/>
        <v>12</v>
      </c>
      <c r="S80" s="37">
        <f t="shared" si="62"/>
        <v>12</v>
      </c>
      <c r="T80" s="37">
        <f t="shared" si="62"/>
        <v>12</v>
      </c>
      <c r="U80" s="37">
        <f t="shared" si="62"/>
        <v>12</v>
      </c>
      <c r="V80" s="37">
        <f t="shared" si="62"/>
        <v>12</v>
      </c>
      <c r="W80" s="37">
        <f t="shared" si="62"/>
        <v>12</v>
      </c>
      <c r="X80" s="37">
        <f t="shared" si="62"/>
        <v>12</v>
      </c>
      <c r="Y80" s="37">
        <f t="shared" si="62"/>
        <v>12</v>
      </c>
      <c r="Z80" s="37">
        <f t="shared" si="62"/>
        <v>12</v>
      </c>
      <c r="AA80" s="37">
        <f t="shared" si="62"/>
        <v>12</v>
      </c>
      <c r="AB80" s="37">
        <f t="shared" si="62"/>
        <v>12</v>
      </c>
      <c r="AC80" s="37">
        <f t="shared" si="62"/>
        <v>12</v>
      </c>
      <c r="AD80" s="37">
        <f t="shared" si="62"/>
        <v>12</v>
      </c>
      <c r="AE80" s="37">
        <f t="shared" si="62"/>
        <v>12</v>
      </c>
      <c r="AF80" s="37">
        <f t="shared" si="62"/>
        <v>12</v>
      </c>
      <c r="AG80" s="37">
        <f t="shared" si="62"/>
        <v>12</v>
      </c>
      <c r="AH80" s="37">
        <f t="shared" si="62"/>
        <v>12</v>
      </c>
      <c r="AI80" s="37">
        <f t="shared" si="62"/>
        <v>12</v>
      </c>
      <c r="AJ80" s="37">
        <f t="shared" si="62"/>
        <v>12</v>
      </c>
      <c r="AK80" s="37">
        <f t="shared" si="62"/>
        <v>12</v>
      </c>
      <c r="AL80" s="37">
        <f t="shared" si="62"/>
        <v>12</v>
      </c>
      <c r="AM80" s="37">
        <f aca="true" t="shared" si="63" ref="AM80:BR80">+AL80</f>
        <v>12</v>
      </c>
      <c r="AN80" s="37">
        <f t="shared" si="63"/>
        <v>12</v>
      </c>
      <c r="AO80" s="37">
        <f t="shared" si="63"/>
        <v>12</v>
      </c>
      <c r="AP80" s="37">
        <f t="shared" si="63"/>
        <v>12</v>
      </c>
      <c r="AQ80" s="37">
        <f t="shared" si="63"/>
        <v>12</v>
      </c>
      <c r="AR80" s="37">
        <f t="shared" si="63"/>
        <v>12</v>
      </c>
      <c r="AS80" s="37">
        <f t="shared" si="63"/>
        <v>12</v>
      </c>
      <c r="AT80" s="37">
        <f t="shared" si="63"/>
        <v>12</v>
      </c>
      <c r="AU80" s="37">
        <f t="shared" si="63"/>
        <v>12</v>
      </c>
      <c r="AV80" s="37">
        <f t="shared" si="63"/>
        <v>12</v>
      </c>
      <c r="AW80" s="37">
        <f t="shared" si="63"/>
        <v>12</v>
      </c>
      <c r="AX80" s="37">
        <f t="shared" si="63"/>
        <v>12</v>
      </c>
      <c r="AY80" s="37">
        <f t="shared" si="63"/>
        <v>12</v>
      </c>
      <c r="AZ80" s="37">
        <f t="shared" si="63"/>
        <v>12</v>
      </c>
      <c r="BA80" s="37">
        <f t="shared" si="63"/>
        <v>12</v>
      </c>
      <c r="BB80" s="37">
        <f t="shared" si="63"/>
        <v>12</v>
      </c>
      <c r="BC80" s="37">
        <f t="shared" si="63"/>
        <v>12</v>
      </c>
      <c r="BD80" s="37">
        <f t="shared" si="63"/>
        <v>12</v>
      </c>
      <c r="BE80" s="37">
        <f t="shared" si="63"/>
        <v>12</v>
      </c>
      <c r="BF80" s="37">
        <f t="shared" si="63"/>
        <v>12</v>
      </c>
      <c r="BG80" s="37">
        <f t="shared" si="63"/>
        <v>12</v>
      </c>
      <c r="BH80" s="37">
        <f t="shared" si="63"/>
        <v>12</v>
      </c>
      <c r="BI80" s="37">
        <f t="shared" si="63"/>
        <v>12</v>
      </c>
      <c r="BJ80" s="37">
        <f t="shared" si="63"/>
        <v>12</v>
      </c>
      <c r="BK80" s="37">
        <f t="shared" si="63"/>
        <v>12</v>
      </c>
      <c r="BL80" s="37">
        <f t="shared" si="63"/>
        <v>12</v>
      </c>
      <c r="BM80" s="37">
        <f t="shared" si="63"/>
        <v>12</v>
      </c>
      <c r="BN80" s="37">
        <f t="shared" si="63"/>
        <v>12</v>
      </c>
      <c r="BO80" s="37">
        <f t="shared" si="63"/>
        <v>12</v>
      </c>
      <c r="BP80" s="37">
        <f t="shared" si="63"/>
        <v>12</v>
      </c>
      <c r="BQ80" s="37">
        <f t="shared" si="63"/>
        <v>12</v>
      </c>
      <c r="BR80" s="37">
        <f t="shared" si="63"/>
        <v>12</v>
      </c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34" customFormat="1" ht="12.75">
      <c r="A81" s="4"/>
      <c r="B81" s="31" t="s">
        <v>83</v>
      </c>
      <c r="C81" s="32"/>
      <c r="D81" s="32"/>
      <c r="E81" s="22"/>
      <c r="F81" s="38" t="str">
        <f aca="true" t="shared" si="64" ref="F81:AK81">IF(F82&lt;=$E$34,"R","L")</f>
        <v>R</v>
      </c>
      <c r="G81" s="38" t="str">
        <f t="shared" si="64"/>
        <v>L</v>
      </c>
      <c r="H81" s="38" t="str">
        <f t="shared" si="64"/>
        <v>L</v>
      </c>
      <c r="I81" s="38" t="str">
        <f t="shared" si="64"/>
        <v>L</v>
      </c>
      <c r="J81" s="38" t="str">
        <f t="shared" si="64"/>
        <v>L</v>
      </c>
      <c r="K81" s="38" t="str">
        <f t="shared" si="64"/>
        <v>R</v>
      </c>
      <c r="L81" s="38" t="str">
        <f t="shared" si="64"/>
        <v>R</v>
      </c>
      <c r="M81" s="38" t="str">
        <f t="shared" si="64"/>
        <v>R</v>
      </c>
      <c r="N81" s="38" t="str">
        <f t="shared" si="64"/>
        <v>L</v>
      </c>
      <c r="O81" s="38" t="str">
        <f t="shared" si="64"/>
        <v>R</v>
      </c>
      <c r="P81" s="38" t="str">
        <f t="shared" si="64"/>
        <v>L</v>
      </c>
      <c r="Q81" s="38" t="str">
        <f t="shared" si="64"/>
        <v>R</v>
      </c>
      <c r="R81" s="38" t="str">
        <f t="shared" si="64"/>
        <v>L</v>
      </c>
      <c r="S81" s="38" t="str">
        <f t="shared" si="64"/>
        <v>R</v>
      </c>
      <c r="T81" s="38" t="str">
        <f t="shared" si="64"/>
        <v>R</v>
      </c>
      <c r="U81" s="38" t="str">
        <f t="shared" si="64"/>
        <v>R</v>
      </c>
      <c r="V81" s="38" t="str">
        <f t="shared" si="64"/>
        <v>L</v>
      </c>
      <c r="W81" s="38" t="str">
        <f t="shared" si="64"/>
        <v>L</v>
      </c>
      <c r="X81" s="38" t="str">
        <f t="shared" si="64"/>
        <v>L</v>
      </c>
      <c r="Y81" s="38" t="str">
        <f t="shared" si="64"/>
        <v>L</v>
      </c>
      <c r="Z81" s="38" t="str">
        <f t="shared" si="64"/>
        <v>L</v>
      </c>
      <c r="AA81" s="38" t="str">
        <f t="shared" si="64"/>
        <v>R</v>
      </c>
      <c r="AB81" s="38" t="str">
        <f t="shared" si="64"/>
        <v>L</v>
      </c>
      <c r="AC81" s="38" t="str">
        <f t="shared" si="64"/>
        <v>R</v>
      </c>
      <c r="AD81" s="38" t="str">
        <f t="shared" si="64"/>
        <v>L</v>
      </c>
      <c r="AE81" s="38" t="str">
        <f t="shared" si="64"/>
        <v>R</v>
      </c>
      <c r="AF81" s="38" t="str">
        <f t="shared" si="64"/>
        <v>L</v>
      </c>
      <c r="AG81" s="38" t="str">
        <f t="shared" si="64"/>
        <v>R</v>
      </c>
      <c r="AH81" s="38" t="str">
        <f t="shared" si="64"/>
        <v>L</v>
      </c>
      <c r="AI81" s="38" t="str">
        <f t="shared" si="64"/>
        <v>R</v>
      </c>
      <c r="AJ81" s="38" t="str">
        <f t="shared" si="64"/>
        <v>L</v>
      </c>
      <c r="AK81" s="38" t="str">
        <f t="shared" si="64"/>
        <v>L</v>
      </c>
      <c r="AL81" s="38" t="str">
        <f aca="true" t="shared" si="65" ref="AL81:BQ81">IF(AL82&lt;=$E$34,"R","L")</f>
        <v>L</v>
      </c>
      <c r="AM81" s="38" t="str">
        <f t="shared" si="65"/>
        <v>R</v>
      </c>
      <c r="AN81" s="38" t="str">
        <f t="shared" si="65"/>
        <v>L</v>
      </c>
      <c r="AO81" s="38" t="str">
        <f t="shared" si="65"/>
        <v>L</v>
      </c>
      <c r="AP81" s="38" t="str">
        <f t="shared" si="65"/>
        <v>L</v>
      </c>
      <c r="AQ81" s="38" t="str">
        <f t="shared" si="65"/>
        <v>L</v>
      </c>
      <c r="AR81" s="38" t="str">
        <f t="shared" si="65"/>
        <v>L</v>
      </c>
      <c r="AS81" s="38" t="str">
        <f t="shared" si="65"/>
        <v>L</v>
      </c>
      <c r="AT81" s="38" t="str">
        <f t="shared" si="65"/>
        <v>R</v>
      </c>
      <c r="AU81" s="38" t="str">
        <f t="shared" si="65"/>
        <v>R</v>
      </c>
      <c r="AV81" s="38" t="str">
        <f t="shared" si="65"/>
        <v>R</v>
      </c>
      <c r="AW81" s="38" t="str">
        <f t="shared" si="65"/>
        <v>L</v>
      </c>
      <c r="AX81" s="38" t="str">
        <f t="shared" si="65"/>
        <v>R</v>
      </c>
      <c r="AY81" s="38" t="str">
        <f t="shared" si="65"/>
        <v>L</v>
      </c>
      <c r="AZ81" s="38" t="str">
        <f t="shared" si="65"/>
        <v>R</v>
      </c>
      <c r="BA81" s="38" t="str">
        <f t="shared" si="65"/>
        <v>L</v>
      </c>
      <c r="BB81" s="38" t="str">
        <f t="shared" si="65"/>
        <v>R</v>
      </c>
      <c r="BC81" s="38" t="str">
        <f t="shared" si="65"/>
        <v>R</v>
      </c>
      <c r="BD81" s="38" t="str">
        <f t="shared" si="65"/>
        <v>R</v>
      </c>
      <c r="BE81" s="38" t="str">
        <f t="shared" si="65"/>
        <v>R</v>
      </c>
      <c r="BF81" s="38" t="str">
        <f t="shared" si="65"/>
        <v>L</v>
      </c>
      <c r="BG81" s="38" t="str">
        <f t="shared" si="65"/>
        <v>L</v>
      </c>
      <c r="BH81" s="38" t="str">
        <f t="shared" si="65"/>
        <v>L</v>
      </c>
      <c r="BI81" s="38" t="str">
        <f t="shared" si="65"/>
        <v>L</v>
      </c>
      <c r="BJ81" s="38" t="str">
        <f t="shared" si="65"/>
        <v>L</v>
      </c>
      <c r="BK81" s="38" t="str">
        <f t="shared" si="65"/>
        <v>R</v>
      </c>
      <c r="BL81" s="38" t="str">
        <f t="shared" si="65"/>
        <v>L</v>
      </c>
      <c r="BM81" s="38" t="str">
        <f t="shared" si="65"/>
        <v>R</v>
      </c>
      <c r="BN81" s="38" t="str">
        <f t="shared" si="65"/>
        <v>L</v>
      </c>
      <c r="BO81" s="38" t="str">
        <f t="shared" si="65"/>
        <v>R</v>
      </c>
      <c r="BP81" s="38" t="str">
        <f t="shared" si="65"/>
        <v>L</v>
      </c>
      <c r="BQ81" s="38" t="str">
        <f t="shared" si="65"/>
        <v>R</v>
      </c>
      <c r="BR81" s="38" t="str">
        <f>IF(BR82&lt;=$E$34,"R","L")</f>
        <v>L</v>
      </c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34" customFormat="1" ht="12.75">
      <c r="A82" s="4"/>
      <c r="B82" s="31" t="s">
        <v>84</v>
      </c>
      <c r="C82" s="32" t="s">
        <v>84</v>
      </c>
      <c r="D82" s="32"/>
      <c r="E82" s="35"/>
      <c r="F82" s="37">
        <f aca="true" t="shared" si="66" ref="F82:AK82">+F77</f>
        <v>59</v>
      </c>
      <c r="G82" s="37">
        <f t="shared" si="66"/>
        <v>79</v>
      </c>
      <c r="H82" s="37">
        <f t="shared" si="66"/>
        <v>84</v>
      </c>
      <c r="I82" s="37">
        <f t="shared" si="66"/>
        <v>75</v>
      </c>
      <c r="J82" s="37">
        <f t="shared" si="66"/>
        <v>74</v>
      </c>
      <c r="K82" s="37">
        <f t="shared" si="66"/>
        <v>46</v>
      </c>
      <c r="L82" s="37">
        <f t="shared" si="66"/>
        <v>46</v>
      </c>
      <c r="M82" s="37">
        <f t="shared" si="66"/>
        <v>52</v>
      </c>
      <c r="N82" s="37">
        <f t="shared" si="66"/>
        <v>61</v>
      </c>
      <c r="O82" s="37">
        <f t="shared" si="66"/>
        <v>57</v>
      </c>
      <c r="P82" s="37">
        <f t="shared" si="66"/>
        <v>61</v>
      </c>
      <c r="Q82" s="37">
        <f t="shared" si="66"/>
        <v>57</v>
      </c>
      <c r="R82" s="37">
        <f t="shared" si="66"/>
        <v>61</v>
      </c>
      <c r="S82" s="37">
        <f t="shared" si="66"/>
        <v>57</v>
      </c>
      <c r="T82" s="37">
        <f t="shared" si="66"/>
        <v>46</v>
      </c>
      <c r="U82" s="37">
        <f t="shared" si="66"/>
        <v>56</v>
      </c>
      <c r="V82" s="37">
        <f t="shared" si="66"/>
        <v>61</v>
      </c>
      <c r="W82" s="37">
        <f t="shared" si="66"/>
        <v>98</v>
      </c>
      <c r="X82" s="37">
        <f t="shared" si="66"/>
        <v>85</v>
      </c>
      <c r="Y82" s="37">
        <f t="shared" si="66"/>
        <v>83</v>
      </c>
      <c r="Z82" s="37">
        <f t="shared" si="66"/>
        <v>80</v>
      </c>
      <c r="AA82" s="37">
        <f t="shared" si="66"/>
        <v>54</v>
      </c>
      <c r="AB82" s="37">
        <f t="shared" si="66"/>
        <v>61</v>
      </c>
      <c r="AC82" s="37">
        <f t="shared" si="66"/>
        <v>57</v>
      </c>
      <c r="AD82" s="37">
        <f t="shared" si="66"/>
        <v>61</v>
      </c>
      <c r="AE82" s="37">
        <f t="shared" si="66"/>
        <v>57</v>
      </c>
      <c r="AF82" s="37">
        <f t="shared" si="66"/>
        <v>65</v>
      </c>
      <c r="AG82" s="37">
        <f t="shared" si="66"/>
        <v>53</v>
      </c>
      <c r="AH82" s="37">
        <f t="shared" si="66"/>
        <v>60</v>
      </c>
      <c r="AI82" s="37">
        <f t="shared" si="66"/>
        <v>58</v>
      </c>
      <c r="AJ82" s="37">
        <f t="shared" si="66"/>
        <v>62</v>
      </c>
      <c r="AK82" s="37">
        <f t="shared" si="66"/>
        <v>74</v>
      </c>
      <c r="AL82" s="37">
        <f aca="true" t="shared" si="67" ref="AL82:BR82">+AL77</f>
        <v>62</v>
      </c>
      <c r="AM82" s="37">
        <f t="shared" si="67"/>
        <v>57</v>
      </c>
      <c r="AN82" s="37">
        <f t="shared" si="67"/>
        <v>65</v>
      </c>
      <c r="AO82" s="37">
        <f t="shared" si="67"/>
        <v>98</v>
      </c>
      <c r="AP82" s="37">
        <f t="shared" si="67"/>
        <v>85</v>
      </c>
      <c r="AQ82" s="37">
        <f t="shared" si="67"/>
        <v>77</v>
      </c>
      <c r="AR82" s="37">
        <f t="shared" si="67"/>
        <v>66</v>
      </c>
      <c r="AS82" s="37">
        <f t="shared" si="67"/>
        <v>65</v>
      </c>
      <c r="AT82" s="37">
        <f t="shared" si="67"/>
        <v>46</v>
      </c>
      <c r="AU82" s="37">
        <f t="shared" si="67"/>
        <v>48</v>
      </c>
      <c r="AV82" s="37">
        <f t="shared" si="67"/>
        <v>52</v>
      </c>
      <c r="AW82" s="37">
        <f t="shared" si="67"/>
        <v>61</v>
      </c>
      <c r="AX82" s="37">
        <f t="shared" si="67"/>
        <v>57</v>
      </c>
      <c r="AY82" s="37">
        <f t="shared" si="67"/>
        <v>61</v>
      </c>
      <c r="AZ82" s="37">
        <f t="shared" si="67"/>
        <v>57</v>
      </c>
      <c r="BA82" s="37">
        <f t="shared" si="67"/>
        <v>61</v>
      </c>
      <c r="BB82" s="37">
        <f t="shared" si="67"/>
        <v>57</v>
      </c>
      <c r="BC82" s="37">
        <f t="shared" si="67"/>
        <v>46</v>
      </c>
      <c r="BD82" s="37">
        <f t="shared" si="67"/>
        <v>56</v>
      </c>
      <c r="BE82" s="37">
        <f t="shared" si="67"/>
        <v>57</v>
      </c>
      <c r="BF82" s="37">
        <f t="shared" si="67"/>
        <v>98</v>
      </c>
      <c r="BG82" s="37">
        <f t="shared" si="67"/>
        <v>85</v>
      </c>
      <c r="BH82" s="37">
        <f t="shared" si="67"/>
        <v>81</v>
      </c>
      <c r="BI82" s="37">
        <f t="shared" si="67"/>
        <v>80</v>
      </c>
      <c r="BJ82" s="37">
        <f t="shared" si="67"/>
        <v>62</v>
      </c>
      <c r="BK82" s="37">
        <f t="shared" si="67"/>
        <v>57</v>
      </c>
      <c r="BL82" s="37">
        <f t="shared" si="67"/>
        <v>61</v>
      </c>
      <c r="BM82" s="37">
        <f t="shared" si="67"/>
        <v>57</v>
      </c>
      <c r="BN82" s="37">
        <f t="shared" si="67"/>
        <v>61</v>
      </c>
      <c r="BO82" s="37">
        <f t="shared" si="67"/>
        <v>57</v>
      </c>
      <c r="BP82" s="37">
        <f t="shared" si="67"/>
        <v>61</v>
      </c>
      <c r="BQ82" s="37">
        <f t="shared" si="67"/>
        <v>58</v>
      </c>
      <c r="BR82" s="37">
        <f t="shared" si="67"/>
        <v>60</v>
      </c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34" customFormat="1" ht="12.75">
      <c r="A83" s="4"/>
      <c r="B83" s="31" t="s">
        <v>85</v>
      </c>
      <c r="C83" s="32"/>
      <c r="D83" s="32"/>
      <c r="E83" s="31"/>
      <c r="F83" s="38" t="s">
        <v>86</v>
      </c>
      <c r="G83" s="38" t="str">
        <f aca="true" t="shared" si="68" ref="G83:AL83">+F83</f>
        <v>F</v>
      </c>
      <c r="H83" s="38" t="str">
        <f t="shared" si="68"/>
        <v>F</v>
      </c>
      <c r="I83" s="38" t="str">
        <f t="shared" si="68"/>
        <v>F</v>
      </c>
      <c r="J83" s="38" t="str">
        <f t="shared" si="68"/>
        <v>F</v>
      </c>
      <c r="K83" s="38" t="str">
        <f t="shared" si="68"/>
        <v>F</v>
      </c>
      <c r="L83" s="38" t="str">
        <f t="shared" si="68"/>
        <v>F</v>
      </c>
      <c r="M83" s="38" t="str">
        <f t="shared" si="68"/>
        <v>F</v>
      </c>
      <c r="N83" s="38" t="str">
        <f t="shared" si="68"/>
        <v>F</v>
      </c>
      <c r="O83" s="38" t="str">
        <f t="shared" si="68"/>
        <v>F</v>
      </c>
      <c r="P83" s="38" t="str">
        <f t="shared" si="68"/>
        <v>F</v>
      </c>
      <c r="Q83" s="38" t="str">
        <f t="shared" si="68"/>
        <v>F</v>
      </c>
      <c r="R83" s="38" t="str">
        <f t="shared" si="68"/>
        <v>F</v>
      </c>
      <c r="S83" s="38" t="str">
        <f t="shared" si="68"/>
        <v>F</v>
      </c>
      <c r="T83" s="38" t="str">
        <f t="shared" si="68"/>
        <v>F</v>
      </c>
      <c r="U83" s="38" t="str">
        <f t="shared" si="68"/>
        <v>F</v>
      </c>
      <c r="V83" s="38" t="str">
        <f t="shared" si="68"/>
        <v>F</v>
      </c>
      <c r="W83" s="38" t="str">
        <f t="shared" si="68"/>
        <v>F</v>
      </c>
      <c r="X83" s="38" t="str">
        <f t="shared" si="68"/>
        <v>F</v>
      </c>
      <c r="Y83" s="38" t="str">
        <f t="shared" si="68"/>
        <v>F</v>
      </c>
      <c r="Z83" s="38" t="str">
        <f t="shared" si="68"/>
        <v>F</v>
      </c>
      <c r="AA83" s="38" t="str">
        <f t="shared" si="68"/>
        <v>F</v>
      </c>
      <c r="AB83" s="38" t="str">
        <f t="shared" si="68"/>
        <v>F</v>
      </c>
      <c r="AC83" s="38" t="str">
        <f t="shared" si="68"/>
        <v>F</v>
      </c>
      <c r="AD83" s="38" t="str">
        <f t="shared" si="68"/>
        <v>F</v>
      </c>
      <c r="AE83" s="38" t="str">
        <f t="shared" si="68"/>
        <v>F</v>
      </c>
      <c r="AF83" s="38" t="str">
        <f t="shared" si="68"/>
        <v>F</v>
      </c>
      <c r="AG83" s="38" t="str">
        <f t="shared" si="68"/>
        <v>F</v>
      </c>
      <c r="AH83" s="38" t="str">
        <f t="shared" si="68"/>
        <v>F</v>
      </c>
      <c r="AI83" s="38" t="str">
        <f t="shared" si="68"/>
        <v>F</v>
      </c>
      <c r="AJ83" s="38" t="str">
        <f t="shared" si="68"/>
        <v>F</v>
      </c>
      <c r="AK83" s="38" t="str">
        <f t="shared" si="68"/>
        <v>F</v>
      </c>
      <c r="AL83" s="38" t="str">
        <f t="shared" si="68"/>
        <v>F</v>
      </c>
      <c r="AM83" s="38" t="str">
        <f aca="true" t="shared" si="69" ref="AM83:BR83">+AL83</f>
        <v>F</v>
      </c>
      <c r="AN83" s="38" t="str">
        <f t="shared" si="69"/>
        <v>F</v>
      </c>
      <c r="AO83" s="38" t="str">
        <f t="shared" si="69"/>
        <v>F</v>
      </c>
      <c r="AP83" s="38" t="str">
        <f t="shared" si="69"/>
        <v>F</v>
      </c>
      <c r="AQ83" s="38" t="str">
        <f t="shared" si="69"/>
        <v>F</v>
      </c>
      <c r="AR83" s="38" t="str">
        <f t="shared" si="69"/>
        <v>F</v>
      </c>
      <c r="AS83" s="38" t="str">
        <f t="shared" si="69"/>
        <v>F</v>
      </c>
      <c r="AT83" s="38" t="str">
        <f t="shared" si="69"/>
        <v>F</v>
      </c>
      <c r="AU83" s="38" t="str">
        <f t="shared" si="69"/>
        <v>F</v>
      </c>
      <c r="AV83" s="38" t="str">
        <f t="shared" si="69"/>
        <v>F</v>
      </c>
      <c r="AW83" s="38" t="str">
        <f t="shared" si="69"/>
        <v>F</v>
      </c>
      <c r="AX83" s="38" t="str">
        <f t="shared" si="69"/>
        <v>F</v>
      </c>
      <c r="AY83" s="38" t="str">
        <f t="shared" si="69"/>
        <v>F</v>
      </c>
      <c r="AZ83" s="38" t="str">
        <f t="shared" si="69"/>
        <v>F</v>
      </c>
      <c r="BA83" s="38" t="str">
        <f t="shared" si="69"/>
        <v>F</v>
      </c>
      <c r="BB83" s="38" t="str">
        <f t="shared" si="69"/>
        <v>F</v>
      </c>
      <c r="BC83" s="38" t="str">
        <f t="shared" si="69"/>
        <v>F</v>
      </c>
      <c r="BD83" s="38" t="str">
        <f t="shared" si="69"/>
        <v>F</v>
      </c>
      <c r="BE83" s="38" t="str">
        <f t="shared" si="69"/>
        <v>F</v>
      </c>
      <c r="BF83" s="38" t="str">
        <f t="shared" si="69"/>
        <v>F</v>
      </c>
      <c r="BG83" s="38" t="str">
        <f t="shared" si="69"/>
        <v>F</v>
      </c>
      <c r="BH83" s="38" t="str">
        <f t="shared" si="69"/>
        <v>F</v>
      </c>
      <c r="BI83" s="38" t="str">
        <f t="shared" si="69"/>
        <v>F</v>
      </c>
      <c r="BJ83" s="38" t="str">
        <f t="shared" si="69"/>
        <v>F</v>
      </c>
      <c r="BK83" s="38" t="str">
        <f t="shared" si="69"/>
        <v>F</v>
      </c>
      <c r="BL83" s="38" t="str">
        <f t="shared" si="69"/>
        <v>F</v>
      </c>
      <c r="BM83" s="38" t="str">
        <f t="shared" si="69"/>
        <v>F</v>
      </c>
      <c r="BN83" s="38" t="str">
        <f t="shared" si="69"/>
        <v>F</v>
      </c>
      <c r="BO83" s="38" t="str">
        <f t="shared" si="69"/>
        <v>F</v>
      </c>
      <c r="BP83" s="38" t="str">
        <f t="shared" si="69"/>
        <v>F</v>
      </c>
      <c r="BQ83" s="38" t="str">
        <f t="shared" si="69"/>
        <v>F</v>
      </c>
      <c r="BR83" s="38" t="str">
        <f t="shared" si="69"/>
        <v>F</v>
      </c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43" customFormat="1" ht="12.75">
      <c r="A84" s="4"/>
      <c r="B84" s="39" t="s">
        <v>87</v>
      </c>
      <c r="C84" s="40" t="s">
        <v>88</v>
      </c>
      <c r="D84" s="40" t="s">
        <v>89</v>
      </c>
      <c r="E84" s="41"/>
      <c r="F84" s="41"/>
      <c r="G84" s="42">
        <f aca="true" t="shared" si="70" ref="G84:AL84">+G21</f>
        <v>90</v>
      </c>
      <c r="H84" s="42">
        <f t="shared" si="70"/>
        <v>46.44348315702224</v>
      </c>
      <c r="I84" s="42">
        <f t="shared" si="70"/>
        <v>353.80415429231255</v>
      </c>
      <c r="J84" s="42">
        <f t="shared" si="70"/>
        <v>318.08986282626</v>
      </c>
      <c r="K84" s="42">
        <f t="shared" si="70"/>
        <v>284.4125486432684</v>
      </c>
      <c r="L84" s="42">
        <f t="shared" si="70"/>
        <v>314.7016004137609</v>
      </c>
      <c r="M84" s="42">
        <f t="shared" si="70"/>
        <v>344.9906521842534</v>
      </c>
      <c r="N84" s="42">
        <f t="shared" si="70"/>
        <v>1.7827842106144658</v>
      </c>
      <c r="O84" s="42">
        <f t="shared" si="70"/>
        <v>357.14642109769466</v>
      </c>
      <c r="P84" s="42">
        <f t="shared" si="70"/>
        <v>1.9461341893857593</v>
      </c>
      <c r="Q84" s="42">
        <f t="shared" si="70"/>
        <v>357.30977107646595</v>
      </c>
      <c r="R84" s="42">
        <f t="shared" si="70"/>
        <v>2.109484168157053</v>
      </c>
      <c r="S84" s="42">
        <f t="shared" si="70"/>
        <v>357.47312105523724</v>
      </c>
      <c r="T84" s="42">
        <f t="shared" si="70"/>
        <v>2.2728341469283464</v>
      </c>
      <c r="U84" s="42">
        <f t="shared" si="70"/>
        <v>32.56188591742085</v>
      </c>
      <c r="V84" s="42">
        <f t="shared" si="70"/>
        <v>39.811942554617964</v>
      </c>
      <c r="W84" s="42">
        <f t="shared" si="70"/>
        <v>35.17557944169816</v>
      </c>
      <c r="X84" s="42">
        <f t="shared" si="70"/>
        <v>321.79101341256097</v>
      </c>
      <c r="Y84" s="42">
        <f t="shared" si="70"/>
        <v>267.4354195609637</v>
      </c>
      <c r="Z84" s="42">
        <f t="shared" si="70"/>
        <v>216.54635811112382</v>
      </c>
      <c r="AA84" s="42">
        <f t="shared" si="70"/>
        <v>171.10784580202125</v>
      </c>
      <c r="AB84" s="42">
        <f t="shared" si="70"/>
        <v>183.18143836428192</v>
      </c>
      <c r="AC84" s="42">
        <f t="shared" si="70"/>
        <v>178.5450752513621</v>
      </c>
      <c r="AD84" s="42">
        <f t="shared" si="70"/>
        <v>183.3447883430532</v>
      </c>
      <c r="AE84" s="42">
        <f t="shared" si="70"/>
        <v>178.7084252301334</v>
      </c>
      <c r="AF84" s="42">
        <f t="shared" si="70"/>
        <v>183.5081383218245</v>
      </c>
      <c r="AG84" s="42">
        <f t="shared" si="70"/>
        <v>169.45243584706475</v>
      </c>
      <c r="AH84" s="42">
        <f t="shared" si="70"/>
        <v>183.8985896171291</v>
      </c>
      <c r="AI84" s="42">
        <f t="shared" si="70"/>
        <v>181.6803003988525</v>
      </c>
      <c r="AJ84" s="42">
        <f t="shared" si="70"/>
        <v>184.00434268368744</v>
      </c>
      <c r="AK84" s="42">
        <f t="shared" si="70"/>
        <v>176.9749051322765</v>
      </c>
      <c r="AL84" s="42">
        <f t="shared" si="70"/>
        <v>143.29759094928488</v>
      </c>
      <c r="AM84" s="42">
        <f aca="true" t="shared" si="71" ref="AM84:BR84">+AM21</f>
        <v>136.26815339787393</v>
      </c>
      <c r="AN84" s="42">
        <f t="shared" si="71"/>
        <v>141.06786648956503</v>
      </c>
      <c r="AO84" s="42">
        <f t="shared" si="71"/>
        <v>127.01216401480528</v>
      </c>
      <c r="AP84" s="42">
        <f t="shared" si="71"/>
        <v>53.62759798566809</v>
      </c>
      <c r="AQ84" s="42">
        <f t="shared" si="71"/>
        <v>359.2720041340708</v>
      </c>
      <c r="AR84" s="42">
        <f t="shared" si="71"/>
        <v>319.5746114394916</v>
      </c>
      <c r="AS84" s="42">
        <f t="shared" si="71"/>
        <v>303.2288698130398</v>
      </c>
      <c r="AT84" s="42">
        <f t="shared" si="71"/>
        <v>289.17316733828005</v>
      </c>
      <c r="AU84" s="42">
        <f t="shared" si="71"/>
        <v>319.46221910877256</v>
      </c>
      <c r="AV84" s="42">
        <f t="shared" si="71"/>
        <v>345.36514835502436</v>
      </c>
      <c r="AW84" s="42">
        <f t="shared" si="71"/>
        <v>2.1572803813854193</v>
      </c>
      <c r="AX84" s="42">
        <f t="shared" si="71"/>
        <v>357.5209172684656</v>
      </c>
      <c r="AY84" s="42">
        <f t="shared" si="71"/>
        <v>2.320630360156713</v>
      </c>
      <c r="AZ84" s="42">
        <f t="shared" si="71"/>
        <v>357.6842672472369</v>
      </c>
      <c r="BA84" s="42">
        <f t="shared" si="71"/>
        <v>2.4839803389280064</v>
      </c>
      <c r="BB84" s="42">
        <f t="shared" si="71"/>
        <v>357.8476172260082</v>
      </c>
      <c r="BC84" s="42">
        <f t="shared" si="71"/>
        <v>2.6473303176993</v>
      </c>
      <c r="BD84" s="42">
        <f t="shared" si="71"/>
        <v>32.936382088191806</v>
      </c>
      <c r="BE84" s="42">
        <f t="shared" si="71"/>
        <v>40.18643872538892</v>
      </c>
      <c r="BF84" s="42">
        <f t="shared" si="71"/>
        <v>44.98615181708003</v>
      </c>
      <c r="BG84" s="42">
        <f t="shared" si="71"/>
        <v>331.60158578794284</v>
      </c>
      <c r="BH84" s="42">
        <f t="shared" si="71"/>
        <v>277.24599193634555</v>
      </c>
      <c r="BI84" s="42">
        <f t="shared" si="71"/>
        <v>229.95776977539427</v>
      </c>
      <c r="BJ84" s="42">
        <f t="shared" si="71"/>
        <v>184.5192574662917</v>
      </c>
      <c r="BK84" s="42">
        <f t="shared" si="71"/>
        <v>177.48981991488074</v>
      </c>
      <c r="BL84" s="42">
        <f t="shared" si="71"/>
        <v>182.28953300657184</v>
      </c>
      <c r="BM84" s="42">
        <f t="shared" si="71"/>
        <v>177.65316989365203</v>
      </c>
      <c r="BN84" s="42">
        <f t="shared" si="71"/>
        <v>182.45288298534314</v>
      </c>
      <c r="BO84" s="42">
        <f t="shared" si="71"/>
        <v>177.81651987242333</v>
      </c>
      <c r="BP84" s="42">
        <f t="shared" si="71"/>
        <v>182.61623296411443</v>
      </c>
      <c r="BQ84" s="42">
        <f t="shared" si="71"/>
        <v>177.97986985119462</v>
      </c>
      <c r="BR84" s="42">
        <f t="shared" si="71"/>
        <v>180.30391213602957</v>
      </c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7" spans="5:70" ht="12.75">
      <c r="E87" s="44" t="s">
        <v>90</v>
      </c>
      <c r="F87" s="45">
        <f aca="true" t="shared" si="72" ref="F87:AK87">+F15</f>
        <v>0</v>
      </c>
      <c r="G87" s="45">
        <f t="shared" si="72"/>
        <v>1</v>
      </c>
      <c r="H87" s="45">
        <f t="shared" si="72"/>
        <v>2</v>
      </c>
      <c r="I87" s="45">
        <f t="shared" si="72"/>
        <v>3</v>
      </c>
      <c r="J87" s="45">
        <f t="shared" si="72"/>
        <v>4</v>
      </c>
      <c r="K87" s="45">
        <f t="shared" si="72"/>
        <v>5</v>
      </c>
      <c r="L87" s="45">
        <f t="shared" si="72"/>
        <v>6</v>
      </c>
      <c r="M87" s="45">
        <f t="shared" si="72"/>
        <v>7</v>
      </c>
      <c r="N87" s="45">
        <f t="shared" si="72"/>
        <v>8</v>
      </c>
      <c r="O87" s="45">
        <f t="shared" si="72"/>
        <v>9</v>
      </c>
      <c r="P87" s="45">
        <f t="shared" si="72"/>
        <v>10</v>
      </c>
      <c r="Q87" s="45">
        <f t="shared" si="72"/>
        <v>11</v>
      </c>
      <c r="R87" s="45">
        <f t="shared" si="72"/>
        <v>12</v>
      </c>
      <c r="S87" s="45">
        <f t="shared" si="72"/>
        <v>13</v>
      </c>
      <c r="T87" s="45">
        <f t="shared" si="72"/>
        <v>14</v>
      </c>
      <c r="U87" s="45">
        <f t="shared" si="72"/>
        <v>15</v>
      </c>
      <c r="V87" s="45">
        <f t="shared" si="72"/>
        <v>16</v>
      </c>
      <c r="W87" s="45">
        <f t="shared" si="72"/>
        <v>17</v>
      </c>
      <c r="X87" s="45">
        <f t="shared" si="72"/>
        <v>18</v>
      </c>
      <c r="Y87" s="45">
        <f t="shared" si="72"/>
        <v>19</v>
      </c>
      <c r="Z87" s="45">
        <f t="shared" si="72"/>
        <v>20</v>
      </c>
      <c r="AA87" s="45">
        <f t="shared" si="72"/>
        <v>21</v>
      </c>
      <c r="AB87" s="45">
        <f t="shared" si="72"/>
        <v>22</v>
      </c>
      <c r="AC87" s="45">
        <f t="shared" si="72"/>
        <v>23</v>
      </c>
      <c r="AD87" s="45">
        <f t="shared" si="72"/>
        <v>24</v>
      </c>
      <c r="AE87" s="45">
        <f t="shared" si="72"/>
        <v>25</v>
      </c>
      <c r="AF87" s="45">
        <f t="shared" si="72"/>
        <v>26</v>
      </c>
      <c r="AG87" s="45">
        <f t="shared" si="72"/>
        <v>27</v>
      </c>
      <c r="AH87" s="45">
        <f t="shared" si="72"/>
        <v>28</v>
      </c>
      <c r="AI87" s="45">
        <f t="shared" si="72"/>
        <v>29</v>
      </c>
      <c r="AJ87" s="45">
        <f t="shared" si="72"/>
        <v>30</v>
      </c>
      <c r="AK87" s="45">
        <f t="shared" si="72"/>
        <v>31</v>
      </c>
      <c r="AL87" s="45">
        <f aca="true" t="shared" si="73" ref="AL87:BR87">+AL15</f>
        <v>32</v>
      </c>
      <c r="AM87" s="45">
        <f t="shared" si="73"/>
        <v>33</v>
      </c>
      <c r="AN87" s="45">
        <f t="shared" si="73"/>
        <v>34</v>
      </c>
      <c r="AO87" s="45">
        <f t="shared" si="73"/>
        <v>35</v>
      </c>
      <c r="AP87" s="45">
        <f t="shared" si="73"/>
        <v>36</v>
      </c>
      <c r="AQ87" s="45">
        <f t="shared" si="73"/>
        <v>37</v>
      </c>
      <c r="AR87" s="45">
        <f t="shared" si="73"/>
        <v>38</v>
      </c>
      <c r="AS87" s="45">
        <f t="shared" si="73"/>
        <v>39</v>
      </c>
      <c r="AT87" s="45">
        <f t="shared" si="73"/>
        <v>40</v>
      </c>
      <c r="AU87" s="45">
        <f t="shared" si="73"/>
        <v>41</v>
      </c>
      <c r="AV87" s="45">
        <f t="shared" si="73"/>
        <v>42</v>
      </c>
      <c r="AW87" s="45">
        <f t="shared" si="73"/>
        <v>43</v>
      </c>
      <c r="AX87" s="45">
        <f t="shared" si="73"/>
        <v>44</v>
      </c>
      <c r="AY87" s="45">
        <f t="shared" si="73"/>
        <v>45</v>
      </c>
      <c r="AZ87" s="45">
        <f t="shared" si="73"/>
        <v>46</v>
      </c>
      <c r="BA87" s="45">
        <f t="shared" si="73"/>
        <v>47</v>
      </c>
      <c r="BB87" s="45">
        <f t="shared" si="73"/>
        <v>48</v>
      </c>
      <c r="BC87" s="45">
        <f t="shared" si="73"/>
        <v>49</v>
      </c>
      <c r="BD87" s="45">
        <f t="shared" si="73"/>
        <v>50</v>
      </c>
      <c r="BE87" s="45">
        <f t="shared" si="73"/>
        <v>51</v>
      </c>
      <c r="BF87" s="45">
        <f t="shared" si="73"/>
        <v>52</v>
      </c>
      <c r="BG87" s="45">
        <f t="shared" si="73"/>
        <v>53</v>
      </c>
      <c r="BH87" s="45">
        <f t="shared" si="73"/>
        <v>54</v>
      </c>
      <c r="BI87" s="45">
        <f t="shared" si="73"/>
        <v>55</v>
      </c>
      <c r="BJ87" s="45">
        <f t="shared" si="73"/>
        <v>56</v>
      </c>
      <c r="BK87" s="45">
        <f t="shared" si="73"/>
        <v>57</v>
      </c>
      <c r="BL87" s="45">
        <f t="shared" si="73"/>
        <v>58</v>
      </c>
      <c r="BM87" s="45">
        <f t="shared" si="73"/>
        <v>59</v>
      </c>
      <c r="BN87" s="45">
        <f t="shared" si="73"/>
        <v>60</v>
      </c>
      <c r="BO87" s="45">
        <f t="shared" si="73"/>
        <v>61</v>
      </c>
      <c r="BP87" s="45">
        <f t="shared" si="73"/>
        <v>62</v>
      </c>
      <c r="BQ87" s="45">
        <f t="shared" si="73"/>
        <v>63</v>
      </c>
      <c r="BR87" s="45">
        <f t="shared" si="73"/>
        <v>64</v>
      </c>
    </row>
    <row r="88" spans="3:70" ht="12.75">
      <c r="C88" s="46">
        <v>40</v>
      </c>
      <c r="E88" s="44" t="s">
        <v>91</v>
      </c>
      <c r="F88" s="45">
        <f>IF(F92&lt;=$C$92,IF($C$92-F92&lt;$C$88,1,4),IF(F92-$C$92&lt;$C$88,2,3))</f>
        <v>1</v>
      </c>
      <c r="G88" s="45">
        <f aca="true" t="shared" si="74" ref="G88:BR88">IF(G92&lt;=$C$92,IF($C$92-G92&lt;$C$88,1,4),IF(G92-$C$92&lt;$C$88,2,3))</f>
        <v>2</v>
      </c>
      <c r="H88" s="45">
        <f t="shared" si="74"/>
        <v>2</v>
      </c>
      <c r="I88" s="45">
        <f t="shared" si="74"/>
        <v>2</v>
      </c>
      <c r="J88" s="45">
        <f t="shared" si="74"/>
        <v>2</v>
      </c>
      <c r="K88" s="45">
        <f t="shared" si="74"/>
        <v>1</v>
      </c>
      <c r="L88" s="45">
        <f t="shared" si="74"/>
        <v>1</v>
      </c>
      <c r="M88" s="45">
        <f t="shared" si="74"/>
        <v>1</v>
      </c>
      <c r="N88" s="45">
        <f t="shared" si="74"/>
        <v>2</v>
      </c>
      <c r="O88" s="45">
        <f t="shared" si="74"/>
        <v>1</v>
      </c>
      <c r="P88" s="45">
        <f t="shared" si="74"/>
        <v>2</v>
      </c>
      <c r="Q88" s="45">
        <f t="shared" si="74"/>
        <v>1</v>
      </c>
      <c r="R88" s="45">
        <f t="shared" si="74"/>
        <v>2</v>
      </c>
      <c r="S88" s="45">
        <f t="shared" si="74"/>
        <v>1</v>
      </c>
      <c r="T88" s="45">
        <f t="shared" si="74"/>
        <v>1</v>
      </c>
      <c r="U88" s="45">
        <f t="shared" si="74"/>
        <v>1</v>
      </c>
      <c r="V88" s="45">
        <f t="shared" si="74"/>
        <v>2</v>
      </c>
      <c r="W88" s="45">
        <f t="shared" si="74"/>
        <v>2</v>
      </c>
      <c r="X88" s="45">
        <f t="shared" si="74"/>
        <v>2</v>
      </c>
      <c r="Y88" s="45">
        <f t="shared" si="74"/>
        <v>2</v>
      </c>
      <c r="Z88" s="45">
        <f t="shared" si="74"/>
        <v>2</v>
      </c>
      <c r="AA88" s="45">
        <f t="shared" si="74"/>
        <v>1</v>
      </c>
      <c r="AB88" s="45">
        <f t="shared" si="74"/>
        <v>2</v>
      </c>
      <c r="AC88" s="45">
        <f t="shared" si="74"/>
        <v>1</v>
      </c>
      <c r="AD88" s="45">
        <f t="shared" si="74"/>
        <v>2</v>
      </c>
      <c r="AE88" s="45">
        <f t="shared" si="74"/>
        <v>1</v>
      </c>
      <c r="AF88" s="45">
        <f t="shared" si="74"/>
        <v>2</v>
      </c>
      <c r="AG88" s="45">
        <f t="shared" si="74"/>
        <v>1</v>
      </c>
      <c r="AH88" s="45">
        <f t="shared" si="74"/>
        <v>2</v>
      </c>
      <c r="AI88" s="45">
        <f t="shared" si="74"/>
        <v>1</v>
      </c>
      <c r="AJ88" s="45">
        <f t="shared" si="74"/>
        <v>2</v>
      </c>
      <c r="AK88" s="45">
        <f t="shared" si="74"/>
        <v>2</v>
      </c>
      <c r="AL88" s="45">
        <f t="shared" si="74"/>
        <v>2</v>
      </c>
      <c r="AM88" s="45">
        <f t="shared" si="74"/>
        <v>1</v>
      </c>
      <c r="AN88" s="45">
        <f t="shared" si="74"/>
        <v>2</v>
      </c>
      <c r="AO88" s="45">
        <f t="shared" si="74"/>
        <v>2</v>
      </c>
      <c r="AP88" s="45">
        <f t="shared" si="74"/>
        <v>2</v>
      </c>
      <c r="AQ88" s="45">
        <f t="shared" si="74"/>
        <v>2</v>
      </c>
      <c r="AR88" s="45">
        <f t="shared" si="74"/>
        <v>2</v>
      </c>
      <c r="AS88" s="45">
        <f t="shared" si="74"/>
        <v>2</v>
      </c>
      <c r="AT88" s="45">
        <f t="shared" si="74"/>
        <v>1</v>
      </c>
      <c r="AU88" s="45">
        <f t="shared" si="74"/>
        <v>1</v>
      </c>
      <c r="AV88" s="45">
        <f t="shared" si="74"/>
        <v>1</v>
      </c>
      <c r="AW88" s="45">
        <f t="shared" si="74"/>
        <v>2</v>
      </c>
      <c r="AX88" s="45">
        <f t="shared" si="74"/>
        <v>1</v>
      </c>
      <c r="AY88" s="45">
        <f t="shared" si="74"/>
        <v>2</v>
      </c>
      <c r="AZ88" s="45">
        <f t="shared" si="74"/>
        <v>1</v>
      </c>
      <c r="BA88" s="45">
        <f t="shared" si="74"/>
        <v>2</v>
      </c>
      <c r="BB88" s="45">
        <f t="shared" si="74"/>
        <v>1</v>
      </c>
      <c r="BC88" s="45">
        <f t="shared" si="74"/>
        <v>1</v>
      </c>
      <c r="BD88" s="45">
        <f t="shared" si="74"/>
        <v>1</v>
      </c>
      <c r="BE88" s="45">
        <f t="shared" si="74"/>
        <v>1</v>
      </c>
      <c r="BF88" s="45">
        <f t="shared" si="74"/>
        <v>2</v>
      </c>
      <c r="BG88" s="45">
        <f t="shared" si="74"/>
        <v>2</v>
      </c>
      <c r="BH88" s="45">
        <f t="shared" si="74"/>
        <v>2</v>
      </c>
      <c r="BI88" s="45">
        <f t="shared" si="74"/>
        <v>2</v>
      </c>
      <c r="BJ88" s="45">
        <f t="shared" si="74"/>
        <v>2</v>
      </c>
      <c r="BK88" s="45">
        <f t="shared" si="74"/>
        <v>1</v>
      </c>
      <c r="BL88" s="45">
        <f t="shared" si="74"/>
        <v>2</v>
      </c>
      <c r="BM88" s="45">
        <f t="shared" si="74"/>
        <v>1</v>
      </c>
      <c r="BN88" s="45">
        <f t="shared" si="74"/>
        <v>2</v>
      </c>
      <c r="BO88" s="45">
        <f t="shared" si="74"/>
        <v>1</v>
      </c>
      <c r="BP88" s="45">
        <f t="shared" si="74"/>
        <v>2</v>
      </c>
      <c r="BQ88" s="45">
        <f t="shared" si="74"/>
        <v>1</v>
      </c>
      <c r="BR88" s="45">
        <f t="shared" si="74"/>
        <v>2</v>
      </c>
    </row>
    <row r="89" spans="5:70" ht="12.75">
      <c r="E89" s="44" t="s">
        <v>92</v>
      </c>
      <c r="F89" s="47">
        <f aca="true" t="shared" si="75" ref="F89:AK89">+E80</f>
        <v>0</v>
      </c>
      <c r="G89" s="45">
        <f t="shared" si="75"/>
        <v>12</v>
      </c>
      <c r="H89" s="45">
        <f t="shared" si="75"/>
        <v>12</v>
      </c>
      <c r="I89" s="45">
        <f t="shared" si="75"/>
        <v>12</v>
      </c>
      <c r="J89" s="45">
        <f t="shared" si="75"/>
        <v>12</v>
      </c>
      <c r="K89" s="45">
        <f t="shared" si="75"/>
        <v>12</v>
      </c>
      <c r="L89" s="45">
        <f t="shared" si="75"/>
        <v>12</v>
      </c>
      <c r="M89" s="45">
        <f t="shared" si="75"/>
        <v>12</v>
      </c>
      <c r="N89" s="45">
        <f t="shared" si="75"/>
        <v>12</v>
      </c>
      <c r="O89" s="45">
        <f t="shared" si="75"/>
        <v>12</v>
      </c>
      <c r="P89" s="45">
        <f t="shared" si="75"/>
        <v>12</v>
      </c>
      <c r="Q89" s="45">
        <f t="shared" si="75"/>
        <v>12</v>
      </c>
      <c r="R89" s="45">
        <f t="shared" si="75"/>
        <v>12</v>
      </c>
      <c r="S89" s="45">
        <f t="shared" si="75"/>
        <v>12</v>
      </c>
      <c r="T89" s="45">
        <f t="shared" si="75"/>
        <v>12</v>
      </c>
      <c r="U89" s="45">
        <f t="shared" si="75"/>
        <v>12</v>
      </c>
      <c r="V89" s="45">
        <f t="shared" si="75"/>
        <v>12</v>
      </c>
      <c r="W89" s="45">
        <f t="shared" si="75"/>
        <v>12</v>
      </c>
      <c r="X89" s="45">
        <f t="shared" si="75"/>
        <v>12</v>
      </c>
      <c r="Y89" s="45">
        <f t="shared" si="75"/>
        <v>12</v>
      </c>
      <c r="Z89" s="45">
        <f t="shared" si="75"/>
        <v>12</v>
      </c>
      <c r="AA89" s="45">
        <f t="shared" si="75"/>
        <v>12</v>
      </c>
      <c r="AB89" s="45">
        <f t="shared" si="75"/>
        <v>12</v>
      </c>
      <c r="AC89" s="45">
        <f t="shared" si="75"/>
        <v>12</v>
      </c>
      <c r="AD89" s="45">
        <f t="shared" si="75"/>
        <v>12</v>
      </c>
      <c r="AE89" s="45">
        <f t="shared" si="75"/>
        <v>12</v>
      </c>
      <c r="AF89" s="45">
        <f t="shared" si="75"/>
        <v>12</v>
      </c>
      <c r="AG89" s="45">
        <f t="shared" si="75"/>
        <v>12</v>
      </c>
      <c r="AH89" s="45">
        <f t="shared" si="75"/>
        <v>12</v>
      </c>
      <c r="AI89" s="45">
        <f t="shared" si="75"/>
        <v>12</v>
      </c>
      <c r="AJ89" s="45">
        <f t="shared" si="75"/>
        <v>12</v>
      </c>
      <c r="AK89" s="45">
        <f t="shared" si="75"/>
        <v>12</v>
      </c>
      <c r="AL89" s="45">
        <f aca="true" t="shared" si="76" ref="AL89:BR89">+AK80</f>
        <v>12</v>
      </c>
      <c r="AM89" s="45">
        <f t="shared" si="76"/>
        <v>12</v>
      </c>
      <c r="AN89" s="45">
        <f t="shared" si="76"/>
        <v>12</v>
      </c>
      <c r="AO89" s="45">
        <f t="shared" si="76"/>
        <v>12</v>
      </c>
      <c r="AP89" s="45">
        <f t="shared" si="76"/>
        <v>12</v>
      </c>
      <c r="AQ89" s="45">
        <f t="shared" si="76"/>
        <v>12</v>
      </c>
      <c r="AR89" s="45">
        <f t="shared" si="76"/>
        <v>12</v>
      </c>
      <c r="AS89" s="45">
        <f t="shared" si="76"/>
        <v>12</v>
      </c>
      <c r="AT89" s="45">
        <f t="shared" si="76"/>
        <v>12</v>
      </c>
      <c r="AU89" s="45">
        <f t="shared" si="76"/>
        <v>12</v>
      </c>
      <c r="AV89" s="45">
        <f t="shared" si="76"/>
        <v>12</v>
      </c>
      <c r="AW89" s="45">
        <f t="shared" si="76"/>
        <v>12</v>
      </c>
      <c r="AX89" s="45">
        <f t="shared" si="76"/>
        <v>12</v>
      </c>
      <c r="AY89" s="45">
        <f t="shared" si="76"/>
        <v>12</v>
      </c>
      <c r="AZ89" s="45">
        <f t="shared" si="76"/>
        <v>12</v>
      </c>
      <c r="BA89" s="45">
        <f t="shared" si="76"/>
        <v>12</v>
      </c>
      <c r="BB89" s="45">
        <f t="shared" si="76"/>
        <v>12</v>
      </c>
      <c r="BC89" s="45">
        <f t="shared" si="76"/>
        <v>12</v>
      </c>
      <c r="BD89" s="45">
        <f t="shared" si="76"/>
        <v>12</v>
      </c>
      <c r="BE89" s="45">
        <f t="shared" si="76"/>
        <v>12</v>
      </c>
      <c r="BF89" s="45">
        <f t="shared" si="76"/>
        <v>12</v>
      </c>
      <c r="BG89" s="45">
        <f t="shared" si="76"/>
        <v>12</v>
      </c>
      <c r="BH89" s="45">
        <f t="shared" si="76"/>
        <v>12</v>
      </c>
      <c r="BI89" s="45">
        <f t="shared" si="76"/>
        <v>12</v>
      </c>
      <c r="BJ89" s="45">
        <f t="shared" si="76"/>
        <v>12</v>
      </c>
      <c r="BK89" s="45">
        <f t="shared" si="76"/>
        <v>12</v>
      </c>
      <c r="BL89" s="45">
        <f t="shared" si="76"/>
        <v>12</v>
      </c>
      <c r="BM89" s="45">
        <f t="shared" si="76"/>
        <v>12</v>
      </c>
      <c r="BN89" s="45">
        <f t="shared" si="76"/>
        <v>12</v>
      </c>
      <c r="BO89" s="45">
        <f t="shared" si="76"/>
        <v>12</v>
      </c>
      <c r="BP89" s="45">
        <f t="shared" si="76"/>
        <v>12</v>
      </c>
      <c r="BQ89" s="45">
        <f t="shared" si="76"/>
        <v>12</v>
      </c>
      <c r="BR89" s="45">
        <f t="shared" si="76"/>
        <v>12</v>
      </c>
    </row>
    <row r="90" spans="5:70" ht="12.75">
      <c r="E90" s="44" t="s">
        <v>93</v>
      </c>
      <c r="F90" s="48">
        <f aca="true" t="shared" si="77" ref="F90:AK90">+F84</f>
        <v>0</v>
      </c>
      <c r="G90" s="48">
        <f t="shared" si="77"/>
        <v>90</v>
      </c>
      <c r="H90" s="48">
        <f t="shared" si="77"/>
        <v>46.44348315702224</v>
      </c>
      <c r="I90" s="48">
        <f t="shared" si="77"/>
        <v>353.80415429231255</v>
      </c>
      <c r="J90" s="48">
        <f t="shared" si="77"/>
        <v>318.08986282626</v>
      </c>
      <c r="K90" s="48">
        <f t="shared" si="77"/>
        <v>284.4125486432684</v>
      </c>
      <c r="L90" s="48">
        <f t="shared" si="77"/>
        <v>314.7016004137609</v>
      </c>
      <c r="M90" s="48">
        <f t="shared" si="77"/>
        <v>344.9906521842534</v>
      </c>
      <c r="N90" s="48">
        <f t="shared" si="77"/>
        <v>1.7827842106144658</v>
      </c>
      <c r="O90" s="48">
        <f t="shared" si="77"/>
        <v>357.14642109769466</v>
      </c>
      <c r="P90" s="48">
        <f t="shared" si="77"/>
        <v>1.9461341893857593</v>
      </c>
      <c r="Q90" s="48">
        <f t="shared" si="77"/>
        <v>357.30977107646595</v>
      </c>
      <c r="R90" s="48">
        <f t="shared" si="77"/>
        <v>2.109484168157053</v>
      </c>
      <c r="S90" s="48">
        <f t="shared" si="77"/>
        <v>357.47312105523724</v>
      </c>
      <c r="T90" s="48">
        <f t="shared" si="77"/>
        <v>2.2728341469283464</v>
      </c>
      <c r="U90" s="48">
        <f t="shared" si="77"/>
        <v>32.56188591742085</v>
      </c>
      <c r="V90" s="48">
        <f t="shared" si="77"/>
        <v>39.811942554617964</v>
      </c>
      <c r="W90" s="48">
        <f t="shared" si="77"/>
        <v>35.17557944169816</v>
      </c>
      <c r="X90" s="48">
        <f t="shared" si="77"/>
        <v>321.79101341256097</v>
      </c>
      <c r="Y90" s="48">
        <f t="shared" si="77"/>
        <v>267.4354195609637</v>
      </c>
      <c r="Z90" s="48">
        <f t="shared" si="77"/>
        <v>216.54635811112382</v>
      </c>
      <c r="AA90" s="48">
        <f t="shared" si="77"/>
        <v>171.10784580202125</v>
      </c>
      <c r="AB90" s="48">
        <f t="shared" si="77"/>
        <v>183.18143836428192</v>
      </c>
      <c r="AC90" s="48">
        <f t="shared" si="77"/>
        <v>178.5450752513621</v>
      </c>
      <c r="AD90" s="48">
        <f t="shared" si="77"/>
        <v>183.3447883430532</v>
      </c>
      <c r="AE90" s="48">
        <f t="shared" si="77"/>
        <v>178.7084252301334</v>
      </c>
      <c r="AF90" s="48">
        <f t="shared" si="77"/>
        <v>183.5081383218245</v>
      </c>
      <c r="AG90" s="48">
        <f t="shared" si="77"/>
        <v>169.45243584706475</v>
      </c>
      <c r="AH90" s="48">
        <f t="shared" si="77"/>
        <v>183.8985896171291</v>
      </c>
      <c r="AI90" s="48">
        <f t="shared" si="77"/>
        <v>181.6803003988525</v>
      </c>
      <c r="AJ90" s="48">
        <f t="shared" si="77"/>
        <v>184.00434268368744</v>
      </c>
      <c r="AK90" s="48">
        <f t="shared" si="77"/>
        <v>176.9749051322765</v>
      </c>
      <c r="AL90" s="48">
        <f aca="true" t="shared" si="78" ref="AL90:BR90">+AL84</f>
        <v>143.29759094928488</v>
      </c>
      <c r="AM90" s="48">
        <f t="shared" si="78"/>
        <v>136.26815339787393</v>
      </c>
      <c r="AN90" s="48">
        <f t="shared" si="78"/>
        <v>141.06786648956503</v>
      </c>
      <c r="AO90" s="48">
        <f t="shared" si="78"/>
        <v>127.01216401480528</v>
      </c>
      <c r="AP90" s="48">
        <f t="shared" si="78"/>
        <v>53.62759798566809</v>
      </c>
      <c r="AQ90" s="48">
        <f t="shared" si="78"/>
        <v>359.2720041340708</v>
      </c>
      <c r="AR90" s="48">
        <f t="shared" si="78"/>
        <v>319.5746114394916</v>
      </c>
      <c r="AS90" s="48">
        <f t="shared" si="78"/>
        <v>303.2288698130398</v>
      </c>
      <c r="AT90" s="48">
        <f t="shared" si="78"/>
        <v>289.17316733828005</v>
      </c>
      <c r="AU90" s="48">
        <f t="shared" si="78"/>
        <v>319.46221910877256</v>
      </c>
      <c r="AV90" s="48">
        <f t="shared" si="78"/>
        <v>345.36514835502436</v>
      </c>
      <c r="AW90" s="48">
        <f t="shared" si="78"/>
        <v>2.1572803813854193</v>
      </c>
      <c r="AX90" s="48">
        <f t="shared" si="78"/>
        <v>357.5209172684656</v>
      </c>
      <c r="AY90" s="48">
        <f t="shared" si="78"/>
        <v>2.320630360156713</v>
      </c>
      <c r="AZ90" s="48">
        <f t="shared" si="78"/>
        <v>357.6842672472369</v>
      </c>
      <c r="BA90" s="48">
        <f t="shared" si="78"/>
        <v>2.4839803389280064</v>
      </c>
      <c r="BB90" s="48">
        <f t="shared" si="78"/>
        <v>357.8476172260082</v>
      </c>
      <c r="BC90" s="48">
        <f t="shared" si="78"/>
        <v>2.6473303176993</v>
      </c>
      <c r="BD90" s="48">
        <f t="shared" si="78"/>
        <v>32.936382088191806</v>
      </c>
      <c r="BE90" s="48">
        <f t="shared" si="78"/>
        <v>40.18643872538892</v>
      </c>
      <c r="BF90" s="48">
        <f t="shared" si="78"/>
        <v>44.98615181708003</v>
      </c>
      <c r="BG90" s="48">
        <f t="shared" si="78"/>
        <v>331.60158578794284</v>
      </c>
      <c r="BH90" s="48">
        <f t="shared" si="78"/>
        <v>277.24599193634555</v>
      </c>
      <c r="BI90" s="48">
        <f t="shared" si="78"/>
        <v>229.95776977539427</v>
      </c>
      <c r="BJ90" s="48">
        <f t="shared" si="78"/>
        <v>184.5192574662917</v>
      </c>
      <c r="BK90" s="48">
        <f t="shared" si="78"/>
        <v>177.48981991488074</v>
      </c>
      <c r="BL90" s="48">
        <f t="shared" si="78"/>
        <v>182.28953300657184</v>
      </c>
      <c r="BM90" s="48">
        <f t="shared" si="78"/>
        <v>177.65316989365203</v>
      </c>
      <c r="BN90" s="48">
        <f t="shared" si="78"/>
        <v>182.45288298534314</v>
      </c>
      <c r="BO90" s="48">
        <f t="shared" si="78"/>
        <v>177.81651987242333</v>
      </c>
      <c r="BP90" s="48">
        <f t="shared" si="78"/>
        <v>182.61623296411443</v>
      </c>
      <c r="BQ90" s="48">
        <f t="shared" si="78"/>
        <v>177.97986985119462</v>
      </c>
      <c r="BR90" s="48">
        <f t="shared" si="78"/>
        <v>180.30391213602957</v>
      </c>
    </row>
    <row r="91" spans="5:70" ht="12.75">
      <c r="E91" s="44" t="s">
        <v>94</v>
      </c>
      <c r="F91" s="48">
        <f aca="true" t="shared" si="79" ref="F91:AK91">+G84</f>
        <v>90</v>
      </c>
      <c r="G91" s="48">
        <f t="shared" si="79"/>
        <v>46.44348315702224</v>
      </c>
      <c r="H91" s="48">
        <f t="shared" si="79"/>
        <v>353.80415429231255</v>
      </c>
      <c r="I91" s="48">
        <f t="shared" si="79"/>
        <v>318.08986282626</v>
      </c>
      <c r="J91" s="48">
        <f t="shared" si="79"/>
        <v>284.4125486432684</v>
      </c>
      <c r="K91" s="48">
        <f t="shared" si="79"/>
        <v>314.7016004137609</v>
      </c>
      <c r="L91" s="48">
        <f t="shared" si="79"/>
        <v>344.9906521842534</v>
      </c>
      <c r="M91" s="48">
        <f t="shared" si="79"/>
        <v>1.7827842106144658</v>
      </c>
      <c r="N91" s="48">
        <f t="shared" si="79"/>
        <v>357.14642109769466</v>
      </c>
      <c r="O91" s="48">
        <f t="shared" si="79"/>
        <v>1.9461341893857593</v>
      </c>
      <c r="P91" s="48">
        <f t="shared" si="79"/>
        <v>357.30977107646595</v>
      </c>
      <c r="Q91" s="48">
        <f t="shared" si="79"/>
        <v>2.109484168157053</v>
      </c>
      <c r="R91" s="48">
        <f t="shared" si="79"/>
        <v>357.47312105523724</v>
      </c>
      <c r="S91" s="48">
        <f t="shared" si="79"/>
        <v>2.2728341469283464</v>
      </c>
      <c r="T91" s="48">
        <f t="shared" si="79"/>
        <v>32.56188591742085</v>
      </c>
      <c r="U91" s="48">
        <f t="shared" si="79"/>
        <v>39.811942554617964</v>
      </c>
      <c r="V91" s="48">
        <f t="shared" si="79"/>
        <v>35.17557944169816</v>
      </c>
      <c r="W91" s="48">
        <f t="shared" si="79"/>
        <v>321.79101341256097</v>
      </c>
      <c r="X91" s="48">
        <f t="shared" si="79"/>
        <v>267.4354195609637</v>
      </c>
      <c r="Y91" s="48">
        <f t="shared" si="79"/>
        <v>216.54635811112382</v>
      </c>
      <c r="Z91" s="48">
        <f t="shared" si="79"/>
        <v>171.10784580202125</v>
      </c>
      <c r="AA91" s="48">
        <f t="shared" si="79"/>
        <v>183.18143836428192</v>
      </c>
      <c r="AB91" s="48">
        <f t="shared" si="79"/>
        <v>178.5450752513621</v>
      </c>
      <c r="AC91" s="48">
        <f t="shared" si="79"/>
        <v>183.3447883430532</v>
      </c>
      <c r="AD91" s="48">
        <f t="shared" si="79"/>
        <v>178.7084252301334</v>
      </c>
      <c r="AE91" s="48">
        <f t="shared" si="79"/>
        <v>183.5081383218245</v>
      </c>
      <c r="AF91" s="48">
        <f t="shared" si="79"/>
        <v>169.45243584706475</v>
      </c>
      <c r="AG91" s="48">
        <f t="shared" si="79"/>
        <v>183.8985896171291</v>
      </c>
      <c r="AH91" s="48">
        <f t="shared" si="79"/>
        <v>181.6803003988525</v>
      </c>
      <c r="AI91" s="48">
        <f t="shared" si="79"/>
        <v>184.00434268368744</v>
      </c>
      <c r="AJ91" s="48">
        <f t="shared" si="79"/>
        <v>176.9749051322765</v>
      </c>
      <c r="AK91" s="48">
        <f t="shared" si="79"/>
        <v>143.29759094928488</v>
      </c>
      <c r="AL91" s="48">
        <f aca="true" t="shared" si="80" ref="AL91:BR91">+AM84</f>
        <v>136.26815339787393</v>
      </c>
      <c r="AM91" s="48">
        <f t="shared" si="80"/>
        <v>141.06786648956503</v>
      </c>
      <c r="AN91" s="48">
        <f t="shared" si="80"/>
        <v>127.01216401480528</v>
      </c>
      <c r="AO91" s="48">
        <f t="shared" si="80"/>
        <v>53.62759798566809</v>
      </c>
      <c r="AP91" s="48">
        <f t="shared" si="80"/>
        <v>359.2720041340708</v>
      </c>
      <c r="AQ91" s="48">
        <f t="shared" si="80"/>
        <v>319.5746114394916</v>
      </c>
      <c r="AR91" s="48">
        <f t="shared" si="80"/>
        <v>303.2288698130398</v>
      </c>
      <c r="AS91" s="48">
        <f t="shared" si="80"/>
        <v>289.17316733828005</v>
      </c>
      <c r="AT91" s="48">
        <f t="shared" si="80"/>
        <v>319.46221910877256</v>
      </c>
      <c r="AU91" s="48">
        <f t="shared" si="80"/>
        <v>345.36514835502436</v>
      </c>
      <c r="AV91" s="48">
        <f t="shared" si="80"/>
        <v>2.1572803813854193</v>
      </c>
      <c r="AW91" s="48">
        <f t="shared" si="80"/>
        <v>357.5209172684656</v>
      </c>
      <c r="AX91" s="48">
        <f t="shared" si="80"/>
        <v>2.320630360156713</v>
      </c>
      <c r="AY91" s="48">
        <f t="shared" si="80"/>
        <v>357.6842672472369</v>
      </c>
      <c r="AZ91" s="48">
        <f t="shared" si="80"/>
        <v>2.4839803389280064</v>
      </c>
      <c r="BA91" s="48">
        <f t="shared" si="80"/>
        <v>357.8476172260082</v>
      </c>
      <c r="BB91" s="48">
        <f t="shared" si="80"/>
        <v>2.6473303176993</v>
      </c>
      <c r="BC91" s="48">
        <f t="shared" si="80"/>
        <v>32.936382088191806</v>
      </c>
      <c r="BD91" s="48">
        <f t="shared" si="80"/>
        <v>40.18643872538892</v>
      </c>
      <c r="BE91" s="48">
        <f t="shared" si="80"/>
        <v>44.98615181708003</v>
      </c>
      <c r="BF91" s="48">
        <f t="shared" si="80"/>
        <v>331.60158578794284</v>
      </c>
      <c r="BG91" s="48">
        <f t="shared" si="80"/>
        <v>277.24599193634555</v>
      </c>
      <c r="BH91" s="48">
        <f t="shared" si="80"/>
        <v>229.95776977539427</v>
      </c>
      <c r="BI91" s="48">
        <f t="shared" si="80"/>
        <v>184.5192574662917</v>
      </c>
      <c r="BJ91" s="48">
        <f t="shared" si="80"/>
        <v>177.48981991488074</v>
      </c>
      <c r="BK91" s="48">
        <f t="shared" si="80"/>
        <v>182.28953300657184</v>
      </c>
      <c r="BL91" s="48">
        <f t="shared" si="80"/>
        <v>177.65316989365203</v>
      </c>
      <c r="BM91" s="48">
        <f t="shared" si="80"/>
        <v>182.45288298534314</v>
      </c>
      <c r="BN91" s="48">
        <f t="shared" si="80"/>
        <v>177.81651987242333</v>
      </c>
      <c r="BO91" s="48">
        <f t="shared" si="80"/>
        <v>182.61623296411443</v>
      </c>
      <c r="BP91" s="48">
        <f t="shared" si="80"/>
        <v>177.97986985119462</v>
      </c>
      <c r="BQ91" s="48">
        <f t="shared" si="80"/>
        <v>180.30391213602957</v>
      </c>
      <c r="BR91" s="48">
        <f t="shared" si="80"/>
        <v>0</v>
      </c>
    </row>
    <row r="92" spans="3:70" ht="12.75">
      <c r="C92" s="49">
        <f>$E$34</f>
        <v>59</v>
      </c>
      <c r="E92" s="44" t="s">
        <v>84</v>
      </c>
      <c r="F92" s="45">
        <f aca="true" t="shared" si="81" ref="F92:AK92">+F82</f>
        <v>59</v>
      </c>
      <c r="G92" s="45">
        <f t="shared" si="81"/>
        <v>79</v>
      </c>
      <c r="H92" s="45">
        <f t="shared" si="81"/>
        <v>84</v>
      </c>
      <c r="I92" s="45">
        <f t="shared" si="81"/>
        <v>75</v>
      </c>
      <c r="J92" s="45">
        <f t="shared" si="81"/>
        <v>74</v>
      </c>
      <c r="K92" s="45">
        <f t="shared" si="81"/>
        <v>46</v>
      </c>
      <c r="L92" s="45">
        <f t="shared" si="81"/>
        <v>46</v>
      </c>
      <c r="M92" s="45">
        <f t="shared" si="81"/>
        <v>52</v>
      </c>
      <c r="N92" s="45">
        <f t="shared" si="81"/>
        <v>61</v>
      </c>
      <c r="O92" s="45">
        <f t="shared" si="81"/>
        <v>57</v>
      </c>
      <c r="P92" s="45">
        <f t="shared" si="81"/>
        <v>61</v>
      </c>
      <c r="Q92" s="45">
        <f t="shared" si="81"/>
        <v>57</v>
      </c>
      <c r="R92" s="45">
        <f t="shared" si="81"/>
        <v>61</v>
      </c>
      <c r="S92" s="45">
        <f t="shared" si="81"/>
        <v>57</v>
      </c>
      <c r="T92" s="45">
        <f t="shared" si="81"/>
        <v>46</v>
      </c>
      <c r="U92" s="45">
        <f t="shared" si="81"/>
        <v>56</v>
      </c>
      <c r="V92" s="45">
        <f t="shared" si="81"/>
        <v>61</v>
      </c>
      <c r="W92" s="45">
        <f t="shared" si="81"/>
        <v>98</v>
      </c>
      <c r="X92" s="45">
        <f t="shared" si="81"/>
        <v>85</v>
      </c>
      <c r="Y92" s="45">
        <f t="shared" si="81"/>
        <v>83</v>
      </c>
      <c r="Z92" s="45">
        <f t="shared" si="81"/>
        <v>80</v>
      </c>
      <c r="AA92" s="45">
        <f t="shared" si="81"/>
        <v>54</v>
      </c>
      <c r="AB92" s="45">
        <f t="shared" si="81"/>
        <v>61</v>
      </c>
      <c r="AC92" s="45">
        <f t="shared" si="81"/>
        <v>57</v>
      </c>
      <c r="AD92" s="45">
        <f t="shared" si="81"/>
        <v>61</v>
      </c>
      <c r="AE92" s="45">
        <f t="shared" si="81"/>
        <v>57</v>
      </c>
      <c r="AF92" s="45">
        <f t="shared" si="81"/>
        <v>65</v>
      </c>
      <c r="AG92" s="45">
        <f t="shared" si="81"/>
        <v>53</v>
      </c>
      <c r="AH92" s="45">
        <f t="shared" si="81"/>
        <v>60</v>
      </c>
      <c r="AI92" s="45">
        <f t="shared" si="81"/>
        <v>58</v>
      </c>
      <c r="AJ92" s="45">
        <f t="shared" si="81"/>
        <v>62</v>
      </c>
      <c r="AK92" s="45">
        <f t="shared" si="81"/>
        <v>74</v>
      </c>
      <c r="AL92" s="45">
        <f aca="true" t="shared" si="82" ref="AL92:BR92">+AL82</f>
        <v>62</v>
      </c>
      <c r="AM92" s="45">
        <f t="shared" si="82"/>
        <v>57</v>
      </c>
      <c r="AN92" s="45">
        <f t="shared" si="82"/>
        <v>65</v>
      </c>
      <c r="AO92" s="45">
        <f t="shared" si="82"/>
        <v>98</v>
      </c>
      <c r="AP92" s="45">
        <f t="shared" si="82"/>
        <v>85</v>
      </c>
      <c r="AQ92" s="45">
        <f t="shared" si="82"/>
        <v>77</v>
      </c>
      <c r="AR92" s="45">
        <f t="shared" si="82"/>
        <v>66</v>
      </c>
      <c r="AS92" s="45">
        <f t="shared" si="82"/>
        <v>65</v>
      </c>
      <c r="AT92" s="45">
        <f t="shared" si="82"/>
        <v>46</v>
      </c>
      <c r="AU92" s="45">
        <f t="shared" si="82"/>
        <v>48</v>
      </c>
      <c r="AV92" s="45">
        <f t="shared" si="82"/>
        <v>52</v>
      </c>
      <c r="AW92" s="45">
        <f t="shared" si="82"/>
        <v>61</v>
      </c>
      <c r="AX92" s="45">
        <f t="shared" si="82"/>
        <v>57</v>
      </c>
      <c r="AY92" s="45">
        <f t="shared" si="82"/>
        <v>61</v>
      </c>
      <c r="AZ92" s="45">
        <f t="shared" si="82"/>
        <v>57</v>
      </c>
      <c r="BA92" s="45">
        <f t="shared" si="82"/>
        <v>61</v>
      </c>
      <c r="BB92" s="45">
        <f t="shared" si="82"/>
        <v>57</v>
      </c>
      <c r="BC92" s="45">
        <f t="shared" si="82"/>
        <v>46</v>
      </c>
      <c r="BD92" s="45">
        <f t="shared" si="82"/>
        <v>56</v>
      </c>
      <c r="BE92" s="45">
        <f t="shared" si="82"/>
        <v>57</v>
      </c>
      <c r="BF92" s="45">
        <f t="shared" si="82"/>
        <v>98</v>
      </c>
      <c r="BG92" s="45">
        <f t="shared" si="82"/>
        <v>85</v>
      </c>
      <c r="BH92" s="45">
        <f t="shared" si="82"/>
        <v>81</v>
      </c>
      <c r="BI92" s="45">
        <f t="shared" si="82"/>
        <v>80</v>
      </c>
      <c r="BJ92" s="45">
        <f t="shared" si="82"/>
        <v>62</v>
      </c>
      <c r="BK92" s="45">
        <f t="shared" si="82"/>
        <v>57</v>
      </c>
      <c r="BL92" s="45">
        <f t="shared" si="82"/>
        <v>61</v>
      </c>
      <c r="BM92" s="45">
        <f t="shared" si="82"/>
        <v>57</v>
      </c>
      <c r="BN92" s="45">
        <f t="shared" si="82"/>
        <v>61</v>
      </c>
      <c r="BO92" s="45">
        <f t="shared" si="82"/>
        <v>57</v>
      </c>
      <c r="BP92" s="45">
        <f t="shared" si="82"/>
        <v>61</v>
      </c>
      <c r="BQ92" s="45">
        <f t="shared" si="82"/>
        <v>58</v>
      </c>
      <c r="BR92" s="45">
        <f t="shared" si="82"/>
        <v>60</v>
      </c>
    </row>
    <row r="93" spans="3:70" ht="12.75">
      <c r="C93" s="46">
        <f>63+16</f>
        <v>79</v>
      </c>
      <c r="D93" s="46">
        <f>63-16</f>
        <v>47</v>
      </c>
      <c r="E93" s="44" t="s">
        <v>95</v>
      </c>
      <c r="F93" s="45">
        <f aca="true" t="shared" si="83" ref="F93:AK93">IF(F83="F",$C$93,IF(F83="R",$D$93,""))</f>
        <v>79</v>
      </c>
      <c r="G93" s="45">
        <f t="shared" si="83"/>
        <v>79</v>
      </c>
      <c r="H93" s="45">
        <f t="shared" si="83"/>
        <v>79</v>
      </c>
      <c r="I93" s="45">
        <f t="shared" si="83"/>
        <v>79</v>
      </c>
      <c r="J93" s="45">
        <f t="shared" si="83"/>
        <v>79</v>
      </c>
      <c r="K93" s="45">
        <f t="shared" si="83"/>
        <v>79</v>
      </c>
      <c r="L93" s="45">
        <f t="shared" si="83"/>
        <v>79</v>
      </c>
      <c r="M93" s="45">
        <f t="shared" si="83"/>
        <v>79</v>
      </c>
      <c r="N93" s="45">
        <f t="shared" si="83"/>
        <v>79</v>
      </c>
      <c r="O93" s="45">
        <f t="shared" si="83"/>
        <v>79</v>
      </c>
      <c r="P93" s="45">
        <f t="shared" si="83"/>
        <v>79</v>
      </c>
      <c r="Q93" s="45">
        <f t="shared" si="83"/>
        <v>79</v>
      </c>
      <c r="R93" s="45">
        <f t="shared" si="83"/>
        <v>79</v>
      </c>
      <c r="S93" s="45">
        <f t="shared" si="83"/>
        <v>79</v>
      </c>
      <c r="T93" s="45">
        <f t="shared" si="83"/>
        <v>79</v>
      </c>
      <c r="U93" s="45">
        <f t="shared" si="83"/>
        <v>79</v>
      </c>
      <c r="V93" s="45">
        <f t="shared" si="83"/>
        <v>79</v>
      </c>
      <c r="W93" s="45">
        <f t="shared" si="83"/>
        <v>79</v>
      </c>
      <c r="X93" s="45">
        <f t="shared" si="83"/>
        <v>79</v>
      </c>
      <c r="Y93" s="45">
        <f t="shared" si="83"/>
        <v>79</v>
      </c>
      <c r="Z93" s="45">
        <f t="shared" si="83"/>
        <v>79</v>
      </c>
      <c r="AA93" s="45">
        <f t="shared" si="83"/>
        <v>79</v>
      </c>
      <c r="AB93" s="45">
        <f t="shared" si="83"/>
        <v>79</v>
      </c>
      <c r="AC93" s="45">
        <f t="shared" si="83"/>
        <v>79</v>
      </c>
      <c r="AD93" s="45">
        <f t="shared" si="83"/>
        <v>79</v>
      </c>
      <c r="AE93" s="45">
        <f t="shared" si="83"/>
        <v>79</v>
      </c>
      <c r="AF93" s="45">
        <f t="shared" si="83"/>
        <v>79</v>
      </c>
      <c r="AG93" s="45">
        <f t="shared" si="83"/>
        <v>79</v>
      </c>
      <c r="AH93" s="45">
        <f t="shared" si="83"/>
        <v>79</v>
      </c>
      <c r="AI93" s="45">
        <f t="shared" si="83"/>
        <v>79</v>
      </c>
      <c r="AJ93" s="45">
        <f t="shared" si="83"/>
        <v>79</v>
      </c>
      <c r="AK93" s="45">
        <f t="shared" si="83"/>
        <v>79</v>
      </c>
      <c r="AL93" s="45">
        <f aca="true" t="shared" si="84" ref="AL93:BR93">IF(AL83="F",$C$93,IF(AL83="R",$D$93,""))</f>
        <v>79</v>
      </c>
      <c r="AM93" s="45">
        <f t="shared" si="84"/>
        <v>79</v>
      </c>
      <c r="AN93" s="45">
        <f t="shared" si="84"/>
        <v>79</v>
      </c>
      <c r="AO93" s="45">
        <f t="shared" si="84"/>
        <v>79</v>
      </c>
      <c r="AP93" s="45">
        <f t="shared" si="84"/>
        <v>79</v>
      </c>
      <c r="AQ93" s="45">
        <f t="shared" si="84"/>
        <v>79</v>
      </c>
      <c r="AR93" s="45">
        <f t="shared" si="84"/>
        <v>79</v>
      </c>
      <c r="AS93" s="45">
        <f t="shared" si="84"/>
        <v>79</v>
      </c>
      <c r="AT93" s="45">
        <f t="shared" si="84"/>
        <v>79</v>
      </c>
      <c r="AU93" s="45">
        <f t="shared" si="84"/>
        <v>79</v>
      </c>
      <c r="AV93" s="45">
        <f t="shared" si="84"/>
        <v>79</v>
      </c>
      <c r="AW93" s="45">
        <f t="shared" si="84"/>
        <v>79</v>
      </c>
      <c r="AX93" s="45">
        <f t="shared" si="84"/>
        <v>79</v>
      </c>
      <c r="AY93" s="45">
        <f t="shared" si="84"/>
        <v>79</v>
      </c>
      <c r="AZ93" s="45">
        <f t="shared" si="84"/>
        <v>79</v>
      </c>
      <c r="BA93" s="45">
        <f t="shared" si="84"/>
        <v>79</v>
      </c>
      <c r="BB93" s="45">
        <f t="shared" si="84"/>
        <v>79</v>
      </c>
      <c r="BC93" s="45">
        <f t="shared" si="84"/>
        <v>79</v>
      </c>
      <c r="BD93" s="45">
        <f t="shared" si="84"/>
        <v>79</v>
      </c>
      <c r="BE93" s="45">
        <f t="shared" si="84"/>
        <v>79</v>
      </c>
      <c r="BF93" s="45">
        <f t="shared" si="84"/>
        <v>79</v>
      </c>
      <c r="BG93" s="45">
        <f t="shared" si="84"/>
        <v>79</v>
      </c>
      <c r="BH93" s="45">
        <f t="shared" si="84"/>
        <v>79</v>
      </c>
      <c r="BI93" s="45">
        <f t="shared" si="84"/>
        <v>79</v>
      </c>
      <c r="BJ93" s="45">
        <f t="shared" si="84"/>
        <v>79</v>
      </c>
      <c r="BK93" s="45">
        <f t="shared" si="84"/>
        <v>79</v>
      </c>
      <c r="BL93" s="45">
        <f t="shared" si="84"/>
        <v>79</v>
      </c>
      <c r="BM93" s="45">
        <f t="shared" si="84"/>
        <v>79</v>
      </c>
      <c r="BN93" s="45">
        <f t="shared" si="84"/>
        <v>79</v>
      </c>
      <c r="BO93" s="45">
        <f t="shared" si="84"/>
        <v>79</v>
      </c>
      <c r="BP93" s="45">
        <f t="shared" si="84"/>
        <v>79</v>
      </c>
      <c r="BQ93" s="45">
        <f t="shared" si="84"/>
        <v>79</v>
      </c>
      <c r="BR93" s="45">
        <f t="shared" si="84"/>
        <v>79</v>
      </c>
    </row>
    <row r="94" spans="3:70" ht="12.75">
      <c r="C94" s="21"/>
      <c r="E94" s="50" t="s">
        <v>96</v>
      </c>
      <c r="F94" s="51" t="str">
        <f aca="true" t="shared" si="85" ref="F94:AK94">"'"&amp;F83&amp;"'"</f>
        <v>'F'</v>
      </c>
      <c r="G94" s="51" t="str">
        <f t="shared" si="85"/>
        <v>'F'</v>
      </c>
      <c r="H94" s="51" t="str">
        <f t="shared" si="85"/>
        <v>'F'</v>
      </c>
      <c r="I94" s="51" t="str">
        <f t="shared" si="85"/>
        <v>'F'</v>
      </c>
      <c r="J94" s="51" t="str">
        <f t="shared" si="85"/>
        <v>'F'</v>
      </c>
      <c r="K94" s="51" t="str">
        <f t="shared" si="85"/>
        <v>'F'</v>
      </c>
      <c r="L94" s="51" t="str">
        <f t="shared" si="85"/>
        <v>'F'</v>
      </c>
      <c r="M94" s="51" t="str">
        <f t="shared" si="85"/>
        <v>'F'</v>
      </c>
      <c r="N94" s="51" t="str">
        <f t="shared" si="85"/>
        <v>'F'</v>
      </c>
      <c r="O94" s="51" t="str">
        <f t="shared" si="85"/>
        <v>'F'</v>
      </c>
      <c r="P94" s="51" t="str">
        <f t="shared" si="85"/>
        <v>'F'</v>
      </c>
      <c r="Q94" s="51" t="str">
        <f t="shared" si="85"/>
        <v>'F'</v>
      </c>
      <c r="R94" s="51" t="str">
        <f t="shared" si="85"/>
        <v>'F'</v>
      </c>
      <c r="S94" s="51" t="str">
        <f t="shared" si="85"/>
        <v>'F'</v>
      </c>
      <c r="T94" s="51" t="str">
        <f t="shared" si="85"/>
        <v>'F'</v>
      </c>
      <c r="U94" s="51" t="str">
        <f t="shared" si="85"/>
        <v>'F'</v>
      </c>
      <c r="V94" s="51" t="str">
        <f t="shared" si="85"/>
        <v>'F'</v>
      </c>
      <c r="W94" s="51" t="str">
        <f t="shared" si="85"/>
        <v>'F'</v>
      </c>
      <c r="X94" s="51" t="str">
        <f t="shared" si="85"/>
        <v>'F'</v>
      </c>
      <c r="Y94" s="51" t="str">
        <f t="shared" si="85"/>
        <v>'F'</v>
      </c>
      <c r="Z94" s="51" t="str">
        <f t="shared" si="85"/>
        <v>'F'</v>
      </c>
      <c r="AA94" s="51" t="str">
        <f t="shared" si="85"/>
        <v>'F'</v>
      </c>
      <c r="AB94" s="51" t="str">
        <f t="shared" si="85"/>
        <v>'F'</v>
      </c>
      <c r="AC94" s="51" t="str">
        <f t="shared" si="85"/>
        <v>'F'</v>
      </c>
      <c r="AD94" s="51" t="str">
        <f t="shared" si="85"/>
        <v>'F'</v>
      </c>
      <c r="AE94" s="51" t="str">
        <f t="shared" si="85"/>
        <v>'F'</v>
      </c>
      <c r="AF94" s="51" t="str">
        <f t="shared" si="85"/>
        <v>'F'</v>
      </c>
      <c r="AG94" s="51" t="str">
        <f t="shared" si="85"/>
        <v>'F'</v>
      </c>
      <c r="AH94" s="51" t="str">
        <f t="shared" si="85"/>
        <v>'F'</v>
      </c>
      <c r="AI94" s="51" t="str">
        <f t="shared" si="85"/>
        <v>'F'</v>
      </c>
      <c r="AJ94" s="51" t="str">
        <f t="shared" si="85"/>
        <v>'F'</v>
      </c>
      <c r="AK94" s="51" t="str">
        <f t="shared" si="85"/>
        <v>'F'</v>
      </c>
      <c r="AL94" s="51" t="str">
        <f aca="true" t="shared" si="86" ref="AL94:BR94">"'"&amp;AL83&amp;"'"</f>
        <v>'F'</v>
      </c>
      <c r="AM94" s="51" t="str">
        <f t="shared" si="86"/>
        <v>'F'</v>
      </c>
      <c r="AN94" s="51" t="str">
        <f t="shared" si="86"/>
        <v>'F'</v>
      </c>
      <c r="AO94" s="51" t="str">
        <f t="shared" si="86"/>
        <v>'F'</v>
      </c>
      <c r="AP94" s="51" t="str">
        <f t="shared" si="86"/>
        <v>'F'</v>
      </c>
      <c r="AQ94" s="51" t="str">
        <f t="shared" si="86"/>
        <v>'F'</v>
      </c>
      <c r="AR94" s="51" t="str">
        <f t="shared" si="86"/>
        <v>'F'</v>
      </c>
      <c r="AS94" s="51" t="str">
        <f t="shared" si="86"/>
        <v>'F'</v>
      </c>
      <c r="AT94" s="51" t="str">
        <f t="shared" si="86"/>
        <v>'F'</v>
      </c>
      <c r="AU94" s="51" t="str">
        <f t="shared" si="86"/>
        <v>'F'</v>
      </c>
      <c r="AV94" s="51" t="str">
        <f t="shared" si="86"/>
        <v>'F'</v>
      </c>
      <c r="AW94" s="51" t="str">
        <f t="shared" si="86"/>
        <v>'F'</v>
      </c>
      <c r="AX94" s="51" t="str">
        <f t="shared" si="86"/>
        <v>'F'</v>
      </c>
      <c r="AY94" s="51" t="str">
        <f t="shared" si="86"/>
        <v>'F'</v>
      </c>
      <c r="AZ94" s="51" t="str">
        <f t="shared" si="86"/>
        <v>'F'</v>
      </c>
      <c r="BA94" s="51" t="str">
        <f t="shared" si="86"/>
        <v>'F'</v>
      </c>
      <c r="BB94" s="51" t="str">
        <f t="shared" si="86"/>
        <v>'F'</v>
      </c>
      <c r="BC94" s="51" t="str">
        <f t="shared" si="86"/>
        <v>'F'</v>
      </c>
      <c r="BD94" s="51" t="str">
        <f t="shared" si="86"/>
        <v>'F'</v>
      </c>
      <c r="BE94" s="51" t="str">
        <f t="shared" si="86"/>
        <v>'F'</v>
      </c>
      <c r="BF94" s="51" t="str">
        <f t="shared" si="86"/>
        <v>'F'</v>
      </c>
      <c r="BG94" s="51" t="str">
        <f t="shared" si="86"/>
        <v>'F'</v>
      </c>
      <c r="BH94" s="51" t="str">
        <f t="shared" si="86"/>
        <v>'F'</v>
      </c>
      <c r="BI94" s="51" t="str">
        <f t="shared" si="86"/>
        <v>'F'</v>
      </c>
      <c r="BJ94" s="51" t="str">
        <f t="shared" si="86"/>
        <v>'F'</v>
      </c>
      <c r="BK94" s="51" t="str">
        <f t="shared" si="86"/>
        <v>'F'</v>
      </c>
      <c r="BL94" s="51" t="str">
        <f t="shared" si="86"/>
        <v>'F'</v>
      </c>
      <c r="BM94" s="51" t="str">
        <f t="shared" si="86"/>
        <v>'F'</v>
      </c>
      <c r="BN94" s="51" t="str">
        <f t="shared" si="86"/>
        <v>'F'</v>
      </c>
      <c r="BO94" s="51" t="str">
        <f t="shared" si="86"/>
        <v>'F'</v>
      </c>
      <c r="BP94" s="51" t="str">
        <f t="shared" si="86"/>
        <v>'F'</v>
      </c>
      <c r="BQ94" s="51" t="str">
        <f t="shared" si="86"/>
        <v>'F'</v>
      </c>
      <c r="BR94" s="51" t="str">
        <f t="shared" si="86"/>
        <v>'F'</v>
      </c>
    </row>
    <row r="96" ht="12.75">
      <c r="E96" s="52"/>
    </row>
    <row r="97" ht="12.75">
      <c r="E97" s="52"/>
    </row>
    <row r="98" ht="12.75">
      <c r="E98" s="52"/>
    </row>
    <row r="101" ht="12.75">
      <c r="E101" s="5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N74"/>
  <sheetViews>
    <sheetView workbookViewId="0" topLeftCell="BG4">
      <selection activeCell="F17" sqref="F17:BR17"/>
    </sheetView>
  </sheetViews>
  <sheetFormatPr defaultColWidth="9.00390625" defaultRowHeight="13.5"/>
  <cols>
    <col min="1" max="1" width="15.625" style="54" bestFit="1" customWidth="1"/>
    <col min="2" max="2" width="5.50390625" style="54" bestFit="1" customWidth="1"/>
    <col min="3" max="3" width="4.625" style="54" bestFit="1" customWidth="1"/>
    <col min="4" max="4" width="2.25390625" style="55" bestFit="1" customWidth="1"/>
    <col min="5" max="5" width="4.75390625" style="56" bestFit="1" customWidth="1"/>
    <col min="6" max="6" width="6.875" style="55" bestFit="1" customWidth="1"/>
    <col min="7" max="16" width="6.375" style="55" bestFit="1" customWidth="1"/>
    <col min="17" max="17" width="6.125" style="55" bestFit="1" customWidth="1"/>
    <col min="18" max="18" width="6.875" style="55" bestFit="1" customWidth="1"/>
    <col min="19" max="19" width="6.125" style="54" bestFit="1" customWidth="1"/>
    <col min="20" max="26" width="6.375" style="54" bestFit="1" customWidth="1"/>
    <col min="27" max="27" width="6.125" style="54" bestFit="1" customWidth="1"/>
    <col min="28" max="36" width="6.375" style="54" bestFit="1" customWidth="1"/>
    <col min="37" max="37" width="6.125" style="54" bestFit="1" customWidth="1"/>
    <col min="38" max="38" width="6.875" style="54" bestFit="1" customWidth="1"/>
    <col min="39" max="43" width="6.375" style="54" bestFit="1" customWidth="1"/>
    <col min="44" max="44" width="6.125" style="54" bestFit="1" customWidth="1"/>
    <col min="45" max="47" width="6.375" style="54" bestFit="1" customWidth="1"/>
    <col min="48" max="49" width="6.125" style="54" bestFit="1" customWidth="1"/>
    <col min="50" max="51" width="6.375" style="54" bestFit="1" customWidth="1"/>
    <col min="52" max="52" width="6.125" style="54" bestFit="1" customWidth="1"/>
    <col min="53" max="53" width="6.875" style="54" bestFit="1" customWidth="1"/>
    <col min="54" max="55" width="6.375" style="54" bestFit="1" customWidth="1"/>
    <col min="56" max="57" width="6.875" style="54" bestFit="1" customWidth="1"/>
    <col min="58" max="63" width="6.375" style="54" bestFit="1" customWidth="1"/>
    <col min="64" max="64" width="6.125" style="54" bestFit="1" customWidth="1"/>
    <col min="65" max="65" width="6.875" style="54" bestFit="1" customWidth="1"/>
    <col min="66" max="66" width="6.125" style="54" bestFit="1" customWidth="1"/>
    <col min="67" max="68" width="6.375" style="54" bestFit="1" customWidth="1"/>
    <col min="69" max="70" width="6.125" style="54" bestFit="1" customWidth="1"/>
    <col min="71" max="72" width="11.50390625" style="54" bestFit="1" customWidth="1"/>
    <col min="73" max="76" width="6.875" style="54" bestFit="1" customWidth="1"/>
    <col min="77" max="80" width="8.00390625" style="54" bestFit="1" customWidth="1"/>
    <col min="81" max="85" width="8.75390625" style="54" bestFit="1" customWidth="1"/>
    <col min="86" max="88" width="9.50390625" style="54" bestFit="1" customWidth="1"/>
    <col min="89" max="90" width="7.50390625" style="54" bestFit="1" customWidth="1"/>
    <col min="91" max="94" width="8.25390625" style="54" bestFit="1" customWidth="1"/>
    <col min="95" max="98" width="9.00390625" style="54" customWidth="1"/>
    <col min="99" max="99" width="11.50390625" style="54" bestFit="1" customWidth="1"/>
    <col min="100" max="100" width="9.00390625" style="54" customWidth="1"/>
    <col min="101" max="103" width="6.875" style="54" bestFit="1" customWidth="1"/>
    <col min="104" max="108" width="8.00390625" style="54" bestFit="1" customWidth="1"/>
    <col min="109" max="111" width="8.75390625" style="54" bestFit="1" customWidth="1"/>
    <col min="112" max="112" width="6.875" style="54" bestFit="1" customWidth="1"/>
    <col min="113" max="116" width="8.00390625" style="54" bestFit="1" customWidth="1"/>
    <col min="117" max="119" width="8.75390625" style="54" bestFit="1" customWidth="1"/>
    <col min="120" max="122" width="9.50390625" style="54" bestFit="1" customWidth="1"/>
    <col min="123" max="133" width="11.50390625" style="54" bestFit="1" customWidth="1"/>
    <col min="134" max="134" width="9.50390625" style="54" bestFit="1" customWidth="1"/>
    <col min="135" max="138" width="6.875" style="54" bestFit="1" customWidth="1"/>
    <col min="139" max="142" width="8.00390625" style="54" bestFit="1" customWidth="1"/>
    <col min="143" max="147" width="8.75390625" style="54" bestFit="1" customWidth="1"/>
    <col min="148" max="150" width="9.50390625" style="54" bestFit="1" customWidth="1"/>
    <col min="151" max="152" width="7.50390625" style="54" bestFit="1" customWidth="1"/>
    <col min="153" max="156" width="8.25390625" style="54" bestFit="1" customWidth="1"/>
    <col min="157" max="159" width="9.00390625" style="54" customWidth="1"/>
    <col min="160" max="162" width="11.50390625" style="54" bestFit="1" customWidth="1"/>
    <col min="163" max="165" width="6.875" style="54" bestFit="1" customWidth="1"/>
    <col min="166" max="170" width="8.00390625" style="54" bestFit="1" customWidth="1"/>
    <col min="171" max="172" width="8.75390625" style="54" bestFit="1" customWidth="1"/>
    <col min="173" max="205" width="6.125" style="54" bestFit="1" customWidth="1"/>
    <col min="206" max="16384" width="9.00390625" style="54" customWidth="1"/>
  </cols>
  <sheetData>
    <row r="1" ht="12.75">
      <c r="A1" s="53" t="s">
        <v>97</v>
      </c>
    </row>
    <row r="2" ht="12.75">
      <c r="A2" s="53"/>
    </row>
    <row r="3" spans="3:18" ht="15.75">
      <c r="C3" s="57" t="s">
        <v>98</v>
      </c>
      <c r="D3" s="3" t="s">
        <v>38</v>
      </c>
      <c r="E3" s="3" t="s">
        <v>99</v>
      </c>
      <c r="F3" s="58">
        <v>50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3:18" ht="12.75">
      <c r="C4" s="57"/>
      <c r="D4" s="3" t="s">
        <v>40</v>
      </c>
      <c r="E4" s="3" t="s">
        <v>99</v>
      </c>
      <c r="F4" s="58">
        <v>98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ht="12.75">
      <c r="S5" s="59"/>
    </row>
    <row r="6" spans="3:18" ht="12.75">
      <c r="C6" s="57" t="s">
        <v>100</v>
      </c>
      <c r="D6" s="3" t="s">
        <v>38</v>
      </c>
      <c r="E6" s="3" t="s">
        <v>99</v>
      </c>
      <c r="F6" s="58">
        <v>0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4:18" ht="12.75">
      <c r="D7" s="3" t="s">
        <v>40</v>
      </c>
      <c r="E7" s="3" t="s">
        <v>99</v>
      </c>
      <c r="F7" s="58">
        <v>0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6:18" ht="12.75"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3:18" ht="15.75">
      <c r="C9" s="57" t="s">
        <v>101</v>
      </c>
      <c r="E9" s="3" t="s">
        <v>99</v>
      </c>
      <c r="F9" s="60">
        <v>18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3:18" ht="12.75">
      <c r="C10" s="57"/>
      <c r="E10" s="3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3:18" ht="15.75">
      <c r="C11" s="54" t="s">
        <v>102</v>
      </c>
      <c r="E11" s="10" t="s">
        <v>89</v>
      </c>
      <c r="F11" s="3">
        <f>+Table!AP6</f>
        <v>-0.04920231328246051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3:18" ht="12.75">
      <c r="C12" s="57"/>
      <c r="E12" s="3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6:222" ht="12.75">
      <c r="F13" s="61">
        <f>+Driving_Control!F15</f>
        <v>0</v>
      </c>
      <c r="G13" s="61">
        <f>+Driving_Control!G15</f>
        <v>1</v>
      </c>
      <c r="H13" s="61">
        <f>+Driving_Control!H15</f>
        <v>2</v>
      </c>
      <c r="I13" s="61">
        <f>+Driving_Control!I15</f>
        <v>3</v>
      </c>
      <c r="J13" s="61">
        <f>+Driving_Control!J15</f>
        <v>4</v>
      </c>
      <c r="K13" s="61">
        <f>+Driving_Control!K15</f>
        <v>5</v>
      </c>
      <c r="L13" s="61">
        <f>+Driving_Control!L15</f>
        <v>6</v>
      </c>
      <c r="M13" s="61">
        <f>+Driving_Control!M15</f>
        <v>7</v>
      </c>
      <c r="N13" s="61">
        <f>+Driving_Control!N15</f>
        <v>8</v>
      </c>
      <c r="O13" s="61">
        <f>+Driving_Control!O15</f>
        <v>9</v>
      </c>
      <c r="P13" s="61">
        <f>+Driving_Control!P15</f>
        <v>10</v>
      </c>
      <c r="Q13" s="61">
        <f>+Driving_Control!Q15</f>
        <v>11</v>
      </c>
      <c r="R13" s="61">
        <f>+Driving_Control!R15</f>
        <v>12</v>
      </c>
      <c r="S13" s="61">
        <f>+Driving_Control!S15</f>
        <v>13</v>
      </c>
      <c r="T13" s="61">
        <f>+Driving_Control!T15</f>
        <v>14</v>
      </c>
      <c r="U13" s="61">
        <f>+Driving_Control!U15</f>
        <v>15</v>
      </c>
      <c r="V13" s="61">
        <f>+Driving_Control!V15</f>
        <v>16</v>
      </c>
      <c r="W13" s="61">
        <f>+Driving_Control!W15</f>
        <v>17</v>
      </c>
      <c r="X13" s="61">
        <f>+Driving_Control!X15</f>
        <v>18</v>
      </c>
      <c r="Y13" s="61">
        <f>+Driving_Control!Y15</f>
        <v>19</v>
      </c>
      <c r="Z13" s="61">
        <f>+Driving_Control!Z15</f>
        <v>20</v>
      </c>
      <c r="AA13" s="61">
        <f>+Driving_Control!AA15</f>
        <v>21</v>
      </c>
      <c r="AB13" s="61">
        <f>+Driving_Control!AB15</f>
        <v>22</v>
      </c>
      <c r="AC13" s="61">
        <f>+Driving_Control!AC15</f>
        <v>23</v>
      </c>
      <c r="AD13" s="61">
        <f>+Driving_Control!AD15</f>
        <v>24</v>
      </c>
      <c r="AE13" s="61">
        <f>+Driving_Control!AE15</f>
        <v>25</v>
      </c>
      <c r="AF13" s="61">
        <f>+Driving_Control!AF15</f>
        <v>26</v>
      </c>
      <c r="AG13" s="61">
        <f>+Driving_Control!AG15</f>
        <v>27</v>
      </c>
      <c r="AH13" s="61">
        <f>+Driving_Control!AH15</f>
        <v>28</v>
      </c>
      <c r="AI13" s="61">
        <f>+Driving_Control!AI15</f>
        <v>29</v>
      </c>
      <c r="AJ13" s="61">
        <f>+Driving_Control!AJ15</f>
        <v>30</v>
      </c>
      <c r="AK13" s="61">
        <f>+Driving_Control!AK15</f>
        <v>31</v>
      </c>
      <c r="AL13" s="61">
        <f>+Driving_Control!AL15</f>
        <v>32</v>
      </c>
      <c r="AM13" s="61">
        <f>+Driving_Control!AM15</f>
        <v>33</v>
      </c>
      <c r="AN13" s="61">
        <f>+Driving_Control!AN15</f>
        <v>34</v>
      </c>
      <c r="AO13" s="61">
        <f>+Driving_Control!AO15</f>
        <v>35</v>
      </c>
      <c r="AP13" s="61">
        <f>+Driving_Control!AP15</f>
        <v>36</v>
      </c>
      <c r="AQ13" s="61">
        <f>+Driving_Control!AQ15</f>
        <v>37</v>
      </c>
      <c r="AR13" s="61">
        <f>+Driving_Control!AR15</f>
        <v>38</v>
      </c>
      <c r="AS13" s="61">
        <f>+Driving_Control!AS15</f>
        <v>39</v>
      </c>
      <c r="AT13" s="61">
        <f>+Driving_Control!AT15</f>
        <v>40</v>
      </c>
      <c r="AU13" s="61">
        <f>+Driving_Control!AU15</f>
        <v>41</v>
      </c>
      <c r="AV13" s="61">
        <f>+Driving_Control!AV15</f>
        <v>42</v>
      </c>
      <c r="AW13" s="61">
        <f>+Driving_Control!AW15</f>
        <v>43</v>
      </c>
      <c r="AX13" s="61">
        <f>+Driving_Control!AX15</f>
        <v>44</v>
      </c>
      <c r="AY13" s="61">
        <f>+Driving_Control!AY15</f>
        <v>45</v>
      </c>
      <c r="AZ13" s="61">
        <f>+Driving_Control!AZ15</f>
        <v>46</v>
      </c>
      <c r="BA13" s="61">
        <f>+Driving_Control!BA15</f>
        <v>47</v>
      </c>
      <c r="BB13" s="61">
        <f>+Driving_Control!BB15</f>
        <v>48</v>
      </c>
      <c r="BC13" s="61">
        <f>+Driving_Control!BC15</f>
        <v>49</v>
      </c>
      <c r="BD13" s="61">
        <f>+Driving_Control!BD15</f>
        <v>50</v>
      </c>
      <c r="BE13" s="61">
        <f>+Driving_Control!BE15</f>
        <v>51</v>
      </c>
      <c r="BF13" s="61">
        <f>+Driving_Control!BF15</f>
        <v>52</v>
      </c>
      <c r="BG13" s="61">
        <f>+Driving_Control!BG15</f>
        <v>53</v>
      </c>
      <c r="BH13" s="61">
        <f>+Driving_Control!BH15</f>
        <v>54</v>
      </c>
      <c r="BI13" s="61">
        <f>+Driving_Control!BI15</f>
        <v>55</v>
      </c>
      <c r="BJ13" s="61">
        <f>+Driving_Control!BJ15</f>
        <v>56</v>
      </c>
      <c r="BK13" s="61">
        <f>+Driving_Control!BK15</f>
        <v>57</v>
      </c>
      <c r="BL13" s="61">
        <f>+Driving_Control!BL15</f>
        <v>58</v>
      </c>
      <c r="BM13" s="61">
        <f>+Driving_Control!BM15</f>
        <v>59</v>
      </c>
      <c r="BN13" s="61">
        <f>+Driving_Control!BN15</f>
        <v>60</v>
      </c>
      <c r="BO13" s="61">
        <f>+Driving_Control!BO15</f>
        <v>61</v>
      </c>
      <c r="BP13" s="61">
        <f>+Driving_Control!BP15</f>
        <v>62</v>
      </c>
      <c r="BQ13" s="61">
        <f>+Driving_Control!BQ15</f>
        <v>63</v>
      </c>
      <c r="BR13" s="61">
        <f>+Driving_Control!BR15</f>
        <v>64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</row>
    <row r="14" spans="3:222" ht="15.75">
      <c r="C14" s="53" t="s">
        <v>103</v>
      </c>
      <c r="E14" s="10" t="s">
        <v>89</v>
      </c>
      <c r="F14" s="3">
        <f>Driving_Control!F38</f>
        <v>-0.04920231328246051</v>
      </c>
      <c r="G14" s="3">
        <f>Driving_Control!G38</f>
        <v>-12.7266833347385</v>
      </c>
      <c r="H14" s="3">
        <f>Driving_Control!H38</f>
        <v>-15.575337509456505</v>
      </c>
      <c r="I14" s="3">
        <f>Driving_Control!I38</f>
        <v>-10.330710840723082</v>
      </c>
      <c r="J14" s="3">
        <f>Driving_Control!J38</f>
        <v>-9.7171460000836</v>
      </c>
      <c r="K14" s="3">
        <f>Driving_Control!K38</f>
        <v>8.70406847576749</v>
      </c>
      <c r="L14" s="3">
        <f>Driving_Control!L38</f>
        <v>8.70406847576749</v>
      </c>
      <c r="M14" s="3">
        <f>Driving_Control!M38</f>
        <v>4.753604456573171</v>
      </c>
      <c r="N14" s="3">
        <f>Driving_Control!N38</f>
        <v>-1.2968037083042785</v>
      </c>
      <c r="O14" s="3">
        <f>Driving_Control!O38</f>
        <v>1.3426980544205975</v>
      </c>
      <c r="P14" s="3">
        <f>Driving_Control!P38</f>
        <v>-1.2968037083042785</v>
      </c>
      <c r="Q14" s="3">
        <f>Driving_Control!Q38</f>
        <v>1.3426980544205975</v>
      </c>
      <c r="R14" s="3">
        <f>Driving_Control!R38</f>
        <v>-1.2968037083042785</v>
      </c>
      <c r="S14" s="3">
        <f>Driving_Control!S38</f>
        <v>1.3426980544205975</v>
      </c>
      <c r="T14" s="3">
        <f>Driving_Control!T38</f>
        <v>8.70406847576749</v>
      </c>
      <c r="U14" s="3">
        <f>Driving_Control!U38</f>
        <v>2.0328771975819677</v>
      </c>
      <c r="V14" s="3">
        <f>Driving_Control!V38</f>
        <v>-1.2968037083042785</v>
      </c>
      <c r="W14" s="3">
        <f>Driving_Control!W38</f>
        <v>-22.441694525181443</v>
      </c>
      <c r="X14" s="3">
        <f>Driving_Control!X38</f>
        <v>-16.12334848033445</v>
      </c>
      <c r="Y14" s="3">
        <f>Driving_Control!Y38</f>
        <v>-15.019774640184204</v>
      </c>
      <c r="Z14" s="3">
        <f>Driving_Control!Z38</f>
        <v>-13.310129072315918</v>
      </c>
      <c r="AA14" s="3">
        <f>Driving_Control!AA38</f>
        <v>3.4013939106201447</v>
      </c>
      <c r="AB14" s="3">
        <f>Driving_Control!AB38</f>
        <v>-1.2968037083042785</v>
      </c>
      <c r="AC14" s="3">
        <f>Driving_Control!AC38</f>
        <v>1.3426980544205975</v>
      </c>
      <c r="AD14" s="3">
        <f>Driving_Control!AD38</f>
        <v>-1.2968037083042785</v>
      </c>
      <c r="AE14" s="3">
        <f>Driving_Control!AE38</f>
        <v>1.3426980544205975</v>
      </c>
      <c r="AF14" s="3">
        <f>Driving_Control!AF38</f>
        <v>-3.967735153574638</v>
      </c>
      <c r="AG14" s="3">
        <f>Driving_Control!AG38</f>
        <v>4.079580983395663</v>
      </c>
      <c r="AH14" s="3">
        <f>Driving_Control!AH38</f>
        <v>-0.6190786437159834</v>
      </c>
      <c r="AI14" s="3">
        <f>Driving_Control!AI38</f>
        <v>0.6486547412166085</v>
      </c>
      <c r="AJ14" s="3">
        <f>Driving_Control!AJ38</f>
        <v>-1.970601131497211</v>
      </c>
      <c r="AK14" s="3">
        <f>Driving_Control!AK38</f>
        <v>-9.7171460000836</v>
      </c>
      <c r="AL14" s="3">
        <f>Driving_Control!AL38</f>
        <v>-1.970601131497211</v>
      </c>
      <c r="AM14" s="3">
        <f>Driving_Control!AM38</f>
        <v>1.3426980544205975</v>
      </c>
      <c r="AN14" s="3">
        <f>Driving_Control!AN38</f>
        <v>-3.967735153574638</v>
      </c>
      <c r="AO14" s="3">
        <f>Driving_Control!AO38</f>
        <v>-22.441694525181443</v>
      </c>
      <c r="AP14" s="3">
        <f>Driving_Control!AP38</f>
        <v>-16.12334848033445</v>
      </c>
      <c r="AQ14" s="3">
        <f>Driving_Control!AQ38</f>
        <v>-11.540733447076736</v>
      </c>
      <c r="AR14" s="3">
        <f>Driving_Control!AR38</f>
        <v>-4.625083200613327</v>
      </c>
      <c r="AS14" s="3">
        <f>Driving_Control!AS38</f>
        <v>-3.967735153574638</v>
      </c>
      <c r="AT14" s="3">
        <f>Driving_Control!AT38</f>
        <v>8.70406847576749</v>
      </c>
      <c r="AU14" s="3">
        <f>Driving_Control!AU38</f>
        <v>7.405923731038055</v>
      </c>
      <c r="AV14" s="3">
        <f>Driving_Control!AV38</f>
        <v>4.753604456573171</v>
      </c>
      <c r="AW14" s="3">
        <f>Driving_Control!AW38</f>
        <v>-1.2968037083042785</v>
      </c>
      <c r="AX14" s="3">
        <f>Driving_Control!AX38</f>
        <v>1.3426980544205975</v>
      </c>
      <c r="AY14" s="3">
        <f>Driving_Control!AY38</f>
        <v>-1.2968037083042785</v>
      </c>
      <c r="AZ14" s="3">
        <f>Driving_Control!AZ38</f>
        <v>1.3426980544205975</v>
      </c>
      <c r="BA14" s="3">
        <f>Driving_Control!BA38</f>
        <v>-1.2968037083042785</v>
      </c>
      <c r="BB14" s="3">
        <f>Driving_Control!BB38</f>
        <v>1.3426980544205975</v>
      </c>
      <c r="BC14" s="3">
        <f>Driving_Control!BC38</f>
        <v>8.70406847576749</v>
      </c>
      <c r="BD14" s="3">
        <f>Driving_Control!BD38</f>
        <v>2.0328771975819677</v>
      </c>
      <c r="BE14" s="3">
        <f>Driving_Control!BE38</f>
        <v>1.3426980544205975</v>
      </c>
      <c r="BF14" s="3">
        <f>Driving_Control!BF38</f>
        <v>-22.441694525181443</v>
      </c>
      <c r="BG14" s="3">
        <f>Driving_Control!BG38</f>
        <v>-16.12334848033445</v>
      </c>
      <c r="BH14" s="3">
        <f>Driving_Control!BH38</f>
        <v>-13.886940455937085</v>
      </c>
      <c r="BI14" s="3">
        <f>Driving_Control!BI38</f>
        <v>-13.310129072315918</v>
      </c>
      <c r="BJ14" s="3">
        <f>Driving_Control!BJ38</f>
        <v>-1.970601131497211</v>
      </c>
      <c r="BK14" s="3">
        <f>Driving_Control!BK38</f>
        <v>1.3426980544205975</v>
      </c>
      <c r="BL14" s="3">
        <f>Driving_Control!BL38</f>
        <v>-1.2968037083042785</v>
      </c>
      <c r="BM14" s="3">
        <f>Driving_Control!BM38</f>
        <v>1.3426980544205975</v>
      </c>
      <c r="BN14" s="3">
        <f>Driving_Control!BN38</f>
        <v>-1.2968037083042785</v>
      </c>
      <c r="BO14" s="3">
        <f>Driving_Control!BO38</f>
        <v>1.3426980544205975</v>
      </c>
      <c r="BP14" s="3">
        <f>Driving_Control!BP38</f>
        <v>-1.2968037083042785</v>
      </c>
      <c r="BQ14" s="3">
        <f>Driving_Control!BQ38</f>
        <v>0.6486547412166085</v>
      </c>
      <c r="BR14" s="3">
        <f>Driving_Control!BR38</f>
        <v>-0.6190786437159834</v>
      </c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</row>
    <row r="15" spans="5:222" ht="12.75">
      <c r="E15" s="3" t="s">
        <v>104</v>
      </c>
      <c r="F15" s="3">
        <f aca="true" t="shared" si="0" ref="F15:AK15">RADIANS(F14)</f>
        <v>-0.0008587423663766747</v>
      </c>
      <c r="G15" s="3">
        <f t="shared" si="0"/>
        <v>-0.22212252704987845</v>
      </c>
      <c r="H15" s="3">
        <f t="shared" si="0"/>
        <v>-0.27184092164938944</v>
      </c>
      <c r="I15" s="3">
        <f t="shared" si="0"/>
        <v>-0.18030491824208927</v>
      </c>
      <c r="J15" s="3">
        <f t="shared" si="0"/>
        <v>-0.16959619159845601</v>
      </c>
      <c r="K15" s="3">
        <f t="shared" si="0"/>
        <v>0.151914653221187</v>
      </c>
      <c r="L15" s="3">
        <f t="shared" si="0"/>
        <v>0.151914653221187</v>
      </c>
      <c r="M15" s="3">
        <f t="shared" si="0"/>
        <v>0.08296604910467764</v>
      </c>
      <c r="N15" s="3">
        <f t="shared" si="0"/>
        <v>-0.02263349446198179</v>
      </c>
      <c r="O15" s="3">
        <f t="shared" si="0"/>
        <v>0.02343450190976143</v>
      </c>
      <c r="P15" s="3">
        <f t="shared" si="0"/>
        <v>-0.02263349446198179</v>
      </c>
      <c r="Q15" s="3">
        <f t="shared" si="0"/>
        <v>0.02343450190976143</v>
      </c>
      <c r="R15" s="3">
        <f t="shared" si="0"/>
        <v>-0.02263349446198179</v>
      </c>
      <c r="S15" s="3">
        <f t="shared" si="0"/>
        <v>0.02343450190976143</v>
      </c>
      <c r="T15" s="3">
        <f t="shared" si="0"/>
        <v>0.151914653221187</v>
      </c>
      <c r="U15" s="3">
        <f t="shared" si="0"/>
        <v>0.035480400386520644</v>
      </c>
      <c r="V15" s="3">
        <f t="shared" si="0"/>
        <v>-0.02263349446198179</v>
      </c>
      <c r="W15" s="3">
        <f t="shared" si="0"/>
        <v>-0.3916814591912017</v>
      </c>
      <c r="X15" s="3">
        <f t="shared" si="0"/>
        <v>-0.28140551742826037</v>
      </c>
      <c r="Y15" s="3">
        <f t="shared" si="0"/>
        <v>-0.26214452037876096</v>
      </c>
      <c r="Z15" s="3">
        <f t="shared" si="0"/>
        <v>-0.23230557617733122</v>
      </c>
      <c r="AA15" s="3">
        <f t="shared" si="0"/>
        <v>0.05936552289760725</v>
      </c>
      <c r="AB15" s="3">
        <f t="shared" si="0"/>
        <v>-0.02263349446198179</v>
      </c>
      <c r="AC15" s="3">
        <f t="shared" si="0"/>
        <v>0.02343450190976143</v>
      </c>
      <c r="AD15" s="3">
        <f t="shared" si="0"/>
        <v>-0.02263349446198179</v>
      </c>
      <c r="AE15" s="3">
        <f t="shared" si="0"/>
        <v>0.02343450190976143</v>
      </c>
      <c r="AF15" s="3">
        <f t="shared" si="0"/>
        <v>-0.0692500422770003</v>
      </c>
      <c r="AG15" s="3">
        <f t="shared" si="0"/>
        <v>0.07120212026200243</v>
      </c>
      <c r="AH15" s="3">
        <f t="shared" si="0"/>
        <v>-0.010804960661624815</v>
      </c>
      <c r="AI15" s="3">
        <f t="shared" si="0"/>
        <v>0.011321160942901587</v>
      </c>
      <c r="AJ15" s="3">
        <f t="shared" si="0"/>
        <v>-0.034393477988152066</v>
      </c>
      <c r="AK15" s="3">
        <f t="shared" si="0"/>
        <v>-0.16959619159845601</v>
      </c>
      <c r="AL15" s="3">
        <f aca="true" t="shared" si="1" ref="AL15:BQ15">RADIANS(AL14)</f>
        <v>-0.034393477988152066</v>
      </c>
      <c r="AM15" s="3">
        <f t="shared" si="1"/>
        <v>0.02343450190976143</v>
      </c>
      <c r="AN15" s="3">
        <f t="shared" si="1"/>
        <v>-0.0692500422770003</v>
      </c>
      <c r="AO15" s="3">
        <f t="shared" si="1"/>
        <v>-0.3916814591912017</v>
      </c>
      <c r="AP15" s="3">
        <f t="shared" si="1"/>
        <v>-0.28140551742826037</v>
      </c>
      <c r="AQ15" s="3">
        <f t="shared" si="1"/>
        <v>-0.2014237967465238</v>
      </c>
      <c r="AR15" s="3">
        <f t="shared" si="1"/>
        <v>-0.08072293002937997</v>
      </c>
      <c r="AS15" s="3">
        <f t="shared" si="1"/>
        <v>-0.0692500422770003</v>
      </c>
      <c r="AT15" s="3">
        <f t="shared" si="1"/>
        <v>0.151914653221187</v>
      </c>
      <c r="AU15" s="3">
        <f t="shared" si="1"/>
        <v>0.12925775325819702</v>
      </c>
      <c r="AV15" s="3">
        <f t="shared" si="1"/>
        <v>0.08296604910467764</v>
      </c>
      <c r="AW15" s="3">
        <f t="shared" si="1"/>
        <v>-0.02263349446198179</v>
      </c>
      <c r="AX15" s="3">
        <f t="shared" si="1"/>
        <v>0.02343450190976143</v>
      </c>
      <c r="AY15" s="3">
        <f t="shared" si="1"/>
        <v>-0.02263349446198179</v>
      </c>
      <c r="AZ15" s="3">
        <f t="shared" si="1"/>
        <v>0.02343450190976143</v>
      </c>
      <c r="BA15" s="3">
        <f t="shared" si="1"/>
        <v>-0.02263349446198179</v>
      </c>
      <c r="BB15" s="3">
        <f t="shared" si="1"/>
        <v>0.02343450190976143</v>
      </c>
      <c r="BC15" s="3">
        <f t="shared" si="1"/>
        <v>0.151914653221187</v>
      </c>
      <c r="BD15" s="3">
        <f t="shared" si="1"/>
        <v>0.035480400386520644</v>
      </c>
      <c r="BE15" s="3">
        <f t="shared" si="1"/>
        <v>0.02343450190976143</v>
      </c>
      <c r="BF15" s="3">
        <f t="shared" si="1"/>
        <v>-0.3916814591912017</v>
      </c>
      <c r="BG15" s="3">
        <f t="shared" si="1"/>
        <v>-0.28140551742826037</v>
      </c>
      <c r="BH15" s="3">
        <f t="shared" si="1"/>
        <v>-0.24237283398450465</v>
      </c>
      <c r="BI15" s="3">
        <f t="shared" si="1"/>
        <v>-0.23230557617733122</v>
      </c>
      <c r="BJ15" s="3">
        <f t="shared" si="1"/>
        <v>-0.034393477988152066</v>
      </c>
      <c r="BK15" s="3">
        <f t="shared" si="1"/>
        <v>0.02343450190976143</v>
      </c>
      <c r="BL15" s="3">
        <f t="shared" si="1"/>
        <v>-0.02263349446198179</v>
      </c>
      <c r="BM15" s="3">
        <f t="shared" si="1"/>
        <v>0.02343450190976143</v>
      </c>
      <c r="BN15" s="3">
        <f t="shared" si="1"/>
        <v>-0.02263349446198179</v>
      </c>
      <c r="BO15" s="3">
        <f t="shared" si="1"/>
        <v>0.02343450190976143</v>
      </c>
      <c r="BP15" s="3">
        <f t="shared" si="1"/>
        <v>-0.02263349446198179</v>
      </c>
      <c r="BQ15" s="3">
        <f t="shared" si="1"/>
        <v>0.011321160942901587</v>
      </c>
      <c r="BR15" s="3">
        <f>RADIANS(BR14)</f>
        <v>-0.010804960661624815</v>
      </c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</row>
    <row r="16" spans="6:222" ht="12.75"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</row>
    <row r="17" spans="3:222" ht="15.75">
      <c r="C17" s="57" t="s">
        <v>105</v>
      </c>
      <c r="D17" s="3" t="s">
        <v>38</v>
      </c>
      <c r="E17" s="3" t="s">
        <v>99</v>
      </c>
      <c r="F17" s="3">
        <f aca="true" t="shared" si="2" ref="F17:AK17">+$F$3+$F$9*COS(F15)</f>
        <v>67.99999336305434</v>
      </c>
      <c r="G17" s="3">
        <f t="shared" si="2"/>
        <v>67.5577769563952</v>
      </c>
      <c r="H17" s="3">
        <f t="shared" si="2"/>
        <v>67.3390081735007</v>
      </c>
      <c r="I17" s="3">
        <f t="shared" si="2"/>
        <v>67.70820303805382</v>
      </c>
      <c r="J17" s="3">
        <f t="shared" si="2"/>
        <v>67.74175406851379</v>
      </c>
      <c r="K17" s="3">
        <f t="shared" si="2"/>
        <v>67.79269658377868</v>
      </c>
      <c r="L17" s="3">
        <f t="shared" si="2"/>
        <v>67.79269658377868</v>
      </c>
      <c r="M17" s="3">
        <f t="shared" si="2"/>
        <v>67.93808523964961</v>
      </c>
      <c r="N17" s="3">
        <f t="shared" si="2"/>
        <v>67.9953897211719</v>
      </c>
      <c r="O17" s="3">
        <f t="shared" si="2"/>
        <v>67.99505764327364</v>
      </c>
      <c r="P17" s="3">
        <f t="shared" si="2"/>
        <v>67.9953897211719</v>
      </c>
      <c r="Q17" s="3">
        <f t="shared" si="2"/>
        <v>67.99505764327364</v>
      </c>
      <c r="R17" s="3">
        <f t="shared" si="2"/>
        <v>67.9953897211719</v>
      </c>
      <c r="S17" s="3">
        <f t="shared" si="2"/>
        <v>67.99505764327364</v>
      </c>
      <c r="T17" s="3">
        <f t="shared" si="2"/>
        <v>67.79269658377868</v>
      </c>
      <c r="U17" s="3">
        <f t="shared" si="2"/>
        <v>67.98867145918997</v>
      </c>
      <c r="V17" s="3">
        <f t="shared" si="2"/>
        <v>67.9953897211719</v>
      </c>
      <c r="W17" s="3">
        <f t="shared" si="2"/>
        <v>66.6368326643693</v>
      </c>
      <c r="X17" s="3">
        <f t="shared" si="2"/>
        <v>67.29198919674485</v>
      </c>
      <c r="Y17" s="3">
        <f t="shared" si="2"/>
        <v>67.38505595379145</v>
      </c>
      <c r="Z17" s="3">
        <f t="shared" si="2"/>
        <v>67.51648738534524</v>
      </c>
      <c r="AA17" s="3">
        <f t="shared" si="2"/>
        <v>67.96829092646007</v>
      </c>
      <c r="AB17" s="3">
        <f t="shared" si="2"/>
        <v>67.9953897211719</v>
      </c>
      <c r="AC17" s="3">
        <f t="shared" si="2"/>
        <v>67.99505764327364</v>
      </c>
      <c r="AD17" s="3">
        <f t="shared" si="2"/>
        <v>67.9953897211719</v>
      </c>
      <c r="AE17" s="3">
        <f t="shared" si="2"/>
        <v>67.99505764327364</v>
      </c>
      <c r="AF17" s="3">
        <f t="shared" si="2"/>
        <v>67.95685713015168</v>
      </c>
      <c r="AG17" s="3">
        <f t="shared" si="2"/>
        <v>67.95439159608688</v>
      </c>
      <c r="AH17" s="3">
        <f t="shared" si="2"/>
        <v>67.9989492856483</v>
      </c>
      <c r="AI17" s="3">
        <f t="shared" si="2"/>
        <v>67.99884649415449</v>
      </c>
      <c r="AJ17" s="3">
        <f t="shared" si="2"/>
        <v>67.98935484746494</v>
      </c>
      <c r="AK17" s="3">
        <f t="shared" si="2"/>
        <v>67.74175406851379</v>
      </c>
      <c r="AL17" s="3">
        <f aca="true" t="shared" si="3" ref="AL17:BR17">+$F$3+$F$9*COS(AL15)</f>
        <v>67.98935484746494</v>
      </c>
      <c r="AM17" s="3">
        <f t="shared" si="3"/>
        <v>67.99505764327364</v>
      </c>
      <c r="AN17" s="3">
        <f t="shared" si="3"/>
        <v>67.95685713015168</v>
      </c>
      <c r="AO17" s="3">
        <f t="shared" si="3"/>
        <v>66.6368326643693</v>
      </c>
      <c r="AP17" s="3">
        <f t="shared" si="3"/>
        <v>67.29198919674485</v>
      </c>
      <c r="AQ17" s="3">
        <f t="shared" si="3"/>
        <v>67.63608895632909</v>
      </c>
      <c r="AR17" s="3">
        <f t="shared" si="3"/>
        <v>67.94138611575409</v>
      </c>
      <c r="AS17" s="3">
        <f t="shared" si="3"/>
        <v>67.95685713015168</v>
      </c>
      <c r="AT17" s="3">
        <f t="shared" si="3"/>
        <v>67.79269658377868</v>
      </c>
      <c r="AU17" s="3">
        <f t="shared" si="3"/>
        <v>67.84984113953436</v>
      </c>
      <c r="AV17" s="3">
        <f t="shared" si="3"/>
        <v>67.93808523964961</v>
      </c>
      <c r="AW17" s="3">
        <f t="shared" si="3"/>
        <v>67.9953897211719</v>
      </c>
      <c r="AX17" s="3">
        <f t="shared" si="3"/>
        <v>67.99505764327364</v>
      </c>
      <c r="AY17" s="3">
        <f t="shared" si="3"/>
        <v>67.9953897211719</v>
      </c>
      <c r="AZ17" s="3">
        <f t="shared" si="3"/>
        <v>67.99505764327364</v>
      </c>
      <c r="BA17" s="3">
        <f t="shared" si="3"/>
        <v>67.9953897211719</v>
      </c>
      <c r="BB17" s="3">
        <f t="shared" si="3"/>
        <v>67.99505764327364</v>
      </c>
      <c r="BC17" s="3">
        <f t="shared" si="3"/>
        <v>67.79269658377868</v>
      </c>
      <c r="BD17" s="3">
        <f t="shared" si="3"/>
        <v>67.98867145918997</v>
      </c>
      <c r="BE17" s="3">
        <f t="shared" si="3"/>
        <v>67.99505764327364</v>
      </c>
      <c r="BF17" s="3">
        <f t="shared" si="3"/>
        <v>66.6368326643693</v>
      </c>
      <c r="BG17" s="3">
        <f t="shared" si="3"/>
        <v>67.29198919674485</v>
      </c>
      <c r="BH17" s="3">
        <f t="shared" si="3"/>
        <v>67.47388181654594</v>
      </c>
      <c r="BI17" s="3">
        <f t="shared" si="3"/>
        <v>67.51648738534524</v>
      </c>
      <c r="BJ17" s="3">
        <f t="shared" si="3"/>
        <v>67.98935484746494</v>
      </c>
      <c r="BK17" s="3">
        <f t="shared" si="3"/>
        <v>67.99505764327364</v>
      </c>
      <c r="BL17" s="3">
        <f t="shared" si="3"/>
        <v>67.9953897211719</v>
      </c>
      <c r="BM17" s="3">
        <f t="shared" si="3"/>
        <v>67.99505764327364</v>
      </c>
      <c r="BN17" s="3">
        <f t="shared" si="3"/>
        <v>67.9953897211719</v>
      </c>
      <c r="BO17" s="3">
        <f t="shared" si="3"/>
        <v>67.99505764327364</v>
      </c>
      <c r="BP17" s="3">
        <f t="shared" si="3"/>
        <v>67.9953897211719</v>
      </c>
      <c r="BQ17" s="3">
        <f t="shared" si="3"/>
        <v>67.99884649415449</v>
      </c>
      <c r="BR17" s="3">
        <f t="shared" si="3"/>
        <v>67.9989492856483</v>
      </c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</row>
    <row r="18" spans="4:222" ht="12.75">
      <c r="D18" s="3" t="s">
        <v>40</v>
      </c>
      <c r="E18" s="3" t="s">
        <v>99</v>
      </c>
      <c r="F18" s="3">
        <f aca="true" t="shared" si="4" ref="F18:AK18">+$F$4+$F$9*SIN(F15)</f>
        <v>97.98454263930503</v>
      </c>
      <c r="G18" s="3">
        <f t="shared" si="4"/>
        <v>94.03459102368019</v>
      </c>
      <c r="H18" s="3">
        <f t="shared" si="4"/>
        <v>93.16690621244777</v>
      </c>
      <c r="I18" s="3">
        <f t="shared" si="4"/>
        <v>94.77206797421921</v>
      </c>
      <c r="J18" s="3">
        <f t="shared" si="4"/>
        <v>94.96188173825072</v>
      </c>
      <c r="K18" s="3">
        <f t="shared" si="4"/>
        <v>100.72395820041179</v>
      </c>
      <c r="L18" s="3">
        <f t="shared" si="4"/>
        <v>100.72395820041179</v>
      </c>
      <c r="M18" s="3">
        <f t="shared" si="4"/>
        <v>99.49167621656476</v>
      </c>
      <c r="N18" s="3">
        <f t="shared" si="4"/>
        <v>97.59263188251838</v>
      </c>
      <c r="O18" s="3">
        <f t="shared" si="4"/>
        <v>98.42178242644624</v>
      </c>
      <c r="P18" s="3">
        <f t="shared" si="4"/>
        <v>97.59263188251838</v>
      </c>
      <c r="Q18" s="3">
        <f t="shared" si="4"/>
        <v>98.42178242644624</v>
      </c>
      <c r="R18" s="3">
        <f t="shared" si="4"/>
        <v>97.59263188251838</v>
      </c>
      <c r="S18" s="3">
        <f t="shared" si="4"/>
        <v>98.42178242644624</v>
      </c>
      <c r="T18" s="3">
        <f t="shared" si="4"/>
        <v>100.72395820041179</v>
      </c>
      <c r="U18" s="3">
        <f t="shared" si="4"/>
        <v>98.63851322094713</v>
      </c>
      <c r="V18" s="3">
        <f t="shared" si="4"/>
        <v>97.59263188251838</v>
      </c>
      <c r="W18" s="3">
        <f t="shared" si="4"/>
        <v>91.12862467203435</v>
      </c>
      <c r="X18" s="3">
        <f t="shared" si="4"/>
        <v>93.00128920423882</v>
      </c>
      <c r="Y18" s="3">
        <f t="shared" si="4"/>
        <v>93.3352567612418</v>
      </c>
      <c r="Z18" s="3">
        <f t="shared" si="4"/>
        <v>93.85600800205398</v>
      </c>
      <c r="AA18" s="3">
        <f t="shared" si="4"/>
        <v>99.06795186319091</v>
      </c>
      <c r="AB18" s="3">
        <f t="shared" si="4"/>
        <v>97.59263188251838</v>
      </c>
      <c r="AC18" s="3">
        <f t="shared" si="4"/>
        <v>98.42178242644624</v>
      </c>
      <c r="AD18" s="3">
        <f t="shared" si="4"/>
        <v>97.59263188251838</v>
      </c>
      <c r="AE18" s="3">
        <f t="shared" si="4"/>
        <v>98.42178242644624</v>
      </c>
      <c r="AF18" s="3">
        <f t="shared" si="4"/>
        <v>96.7544952800889</v>
      </c>
      <c r="AG18" s="3">
        <f t="shared" si="4"/>
        <v>99.28055551006771</v>
      </c>
      <c r="AH18" s="3">
        <f t="shared" si="4"/>
        <v>97.80551449241456</v>
      </c>
      <c r="AI18" s="3">
        <f t="shared" si="4"/>
        <v>98.2037765439452</v>
      </c>
      <c r="AJ18" s="3">
        <f t="shared" si="4"/>
        <v>97.38103944229873</v>
      </c>
      <c r="AK18" s="3">
        <f t="shared" si="4"/>
        <v>94.96188173825072</v>
      </c>
      <c r="AL18" s="3">
        <f aca="true" t="shared" si="5" ref="AL18:BR18">+$F$4+$F$9*SIN(AL15)</f>
        <v>97.38103944229873</v>
      </c>
      <c r="AM18" s="3">
        <f t="shared" si="5"/>
        <v>98.42178242644624</v>
      </c>
      <c r="AN18" s="3">
        <f t="shared" si="5"/>
        <v>96.7544952800889</v>
      </c>
      <c r="AO18" s="3">
        <f t="shared" si="5"/>
        <v>91.12862467203435</v>
      </c>
      <c r="AP18" s="3">
        <f t="shared" si="5"/>
        <v>93.00128920423882</v>
      </c>
      <c r="AQ18" s="3">
        <f t="shared" si="5"/>
        <v>94.39883819796346</v>
      </c>
      <c r="AR18" s="3">
        <f t="shared" si="5"/>
        <v>96.54856476361269</v>
      </c>
      <c r="AS18" s="3">
        <f t="shared" si="5"/>
        <v>96.7544952800889</v>
      </c>
      <c r="AT18" s="3">
        <f t="shared" si="5"/>
        <v>100.72395820041179</v>
      </c>
      <c r="AU18" s="3">
        <f t="shared" si="5"/>
        <v>100.32016622106835</v>
      </c>
      <c r="AV18" s="3">
        <f t="shared" si="5"/>
        <v>99.49167621656476</v>
      </c>
      <c r="AW18" s="3">
        <f t="shared" si="5"/>
        <v>97.59263188251838</v>
      </c>
      <c r="AX18" s="3">
        <f t="shared" si="5"/>
        <v>98.42178242644624</v>
      </c>
      <c r="AY18" s="3">
        <f t="shared" si="5"/>
        <v>97.59263188251838</v>
      </c>
      <c r="AZ18" s="3">
        <f t="shared" si="5"/>
        <v>98.42178242644624</v>
      </c>
      <c r="BA18" s="3">
        <f t="shared" si="5"/>
        <v>97.59263188251838</v>
      </c>
      <c r="BB18" s="3">
        <f t="shared" si="5"/>
        <v>98.42178242644624</v>
      </c>
      <c r="BC18" s="3">
        <f t="shared" si="5"/>
        <v>100.72395820041179</v>
      </c>
      <c r="BD18" s="3">
        <f t="shared" si="5"/>
        <v>98.63851322094713</v>
      </c>
      <c r="BE18" s="3">
        <f t="shared" si="5"/>
        <v>98.42178242644624</v>
      </c>
      <c r="BF18" s="3">
        <f t="shared" si="5"/>
        <v>91.12862467203435</v>
      </c>
      <c r="BG18" s="3">
        <f t="shared" si="5"/>
        <v>93.00128920423882</v>
      </c>
      <c r="BH18" s="3">
        <f t="shared" si="5"/>
        <v>93.67987798072956</v>
      </c>
      <c r="BI18" s="3">
        <f t="shared" si="5"/>
        <v>93.85600800205398</v>
      </c>
      <c r="BJ18" s="3">
        <f t="shared" si="5"/>
        <v>97.38103944229873</v>
      </c>
      <c r="BK18" s="3">
        <f t="shared" si="5"/>
        <v>98.42178242644624</v>
      </c>
      <c r="BL18" s="3">
        <f t="shared" si="5"/>
        <v>97.59263188251838</v>
      </c>
      <c r="BM18" s="3">
        <f t="shared" si="5"/>
        <v>98.42178242644624</v>
      </c>
      <c r="BN18" s="3">
        <f t="shared" si="5"/>
        <v>97.59263188251838</v>
      </c>
      <c r="BO18" s="3">
        <f t="shared" si="5"/>
        <v>98.42178242644624</v>
      </c>
      <c r="BP18" s="3">
        <f t="shared" si="5"/>
        <v>97.59263188251838</v>
      </c>
      <c r="BQ18" s="3">
        <f t="shared" si="5"/>
        <v>98.2037765439452</v>
      </c>
      <c r="BR18" s="3">
        <f t="shared" si="5"/>
        <v>97.80551449241456</v>
      </c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</row>
    <row r="19" spans="19:222" ht="12.75"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</row>
    <row r="20" spans="1:222" ht="15.75">
      <c r="A20"/>
      <c r="B20"/>
      <c r="C20" s="57" t="s">
        <v>106</v>
      </c>
      <c r="D20" s="3" t="s">
        <v>38</v>
      </c>
      <c r="E20" s="3" t="s">
        <v>99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</row>
    <row r="21" spans="1:222" ht="13.5">
      <c r="A21"/>
      <c r="B21"/>
      <c r="D21" s="3" t="s">
        <v>40</v>
      </c>
      <c r="E21" s="3" t="s">
        <v>99</v>
      </c>
      <c r="F21" s="3">
        <f aca="true" t="shared" si="6" ref="F21:AK21">+F17*TAN(-F15)+F18</f>
        <v>98.04293712887333</v>
      </c>
      <c r="G21" s="3">
        <f t="shared" si="6"/>
        <v>109.29245742831772</v>
      </c>
      <c r="H21" s="3">
        <f t="shared" si="6"/>
        <v>111.93705377836628</v>
      </c>
      <c r="I21" s="3">
        <f t="shared" si="6"/>
        <v>107.11422807510218</v>
      </c>
      <c r="J21" s="3">
        <f t="shared" si="6"/>
        <v>106.56205719574541</v>
      </c>
      <c r="K21" s="3">
        <f t="shared" si="6"/>
        <v>90.34529126154163</v>
      </c>
      <c r="L21" s="3">
        <f t="shared" si="6"/>
        <v>90.34529126154163</v>
      </c>
      <c r="M21" s="3">
        <f t="shared" si="6"/>
        <v>93.84215317121023</v>
      </c>
      <c r="N21" s="3">
        <f t="shared" si="6"/>
        <v>99.1318680056213</v>
      </c>
      <c r="O21" s="3">
        <f t="shared" si="6"/>
        <v>96.82806036299668</v>
      </c>
      <c r="P21" s="3">
        <f t="shared" si="6"/>
        <v>99.1318680056213</v>
      </c>
      <c r="Q21" s="3">
        <f t="shared" si="6"/>
        <v>96.82806036299668</v>
      </c>
      <c r="R21" s="3">
        <f t="shared" si="6"/>
        <v>99.1318680056213</v>
      </c>
      <c r="S21" s="3">
        <f t="shared" si="6"/>
        <v>96.82806036299668</v>
      </c>
      <c r="T21" s="3">
        <f t="shared" si="6"/>
        <v>90.34529126154163</v>
      </c>
      <c r="U21" s="3">
        <f t="shared" si="6"/>
        <v>96.22523519206048</v>
      </c>
      <c r="V21" s="3">
        <f t="shared" si="6"/>
        <v>99.1318680056213</v>
      </c>
      <c r="W21" s="3">
        <f t="shared" si="6"/>
        <v>118.65109226794685</v>
      </c>
      <c r="X21" s="3">
        <f t="shared" si="6"/>
        <v>112.45383390796408</v>
      </c>
      <c r="Y21" s="3">
        <f t="shared" si="6"/>
        <v>111.41595693208251</v>
      </c>
      <c r="Z21" s="3">
        <f t="shared" si="6"/>
        <v>109.82883276419048</v>
      </c>
      <c r="AA21" s="3">
        <f t="shared" si="6"/>
        <v>95.0282319349075</v>
      </c>
      <c r="AB21" s="3">
        <f t="shared" si="6"/>
        <v>99.1318680056213</v>
      </c>
      <c r="AC21" s="3">
        <f t="shared" si="6"/>
        <v>96.82806036299668</v>
      </c>
      <c r="AD21" s="3">
        <f t="shared" si="6"/>
        <v>99.1318680056213</v>
      </c>
      <c r="AE21" s="3">
        <f t="shared" si="6"/>
        <v>96.82806036299668</v>
      </c>
      <c r="AF21" s="3">
        <f t="shared" si="6"/>
        <v>101.46804764019578</v>
      </c>
      <c r="AG21" s="3">
        <f t="shared" si="6"/>
        <v>94.43386548852256</v>
      </c>
      <c r="AH21" s="3">
        <f t="shared" si="6"/>
        <v>98.54026905820696</v>
      </c>
      <c r="AI21" s="3">
        <f t="shared" si="6"/>
        <v>97.4339177679765</v>
      </c>
      <c r="AJ21" s="3">
        <f t="shared" si="6"/>
        <v>99.72035229431391</v>
      </c>
      <c r="AK21" s="3">
        <f t="shared" si="6"/>
        <v>106.56205719574541</v>
      </c>
      <c r="AL21" s="3">
        <f aca="true" t="shared" si="7" ref="AL21:BR21">+AL17*TAN(-AL15)+AL18</f>
        <v>99.72035229431391</v>
      </c>
      <c r="AM21" s="3">
        <f t="shared" si="7"/>
        <v>96.82806036299668</v>
      </c>
      <c r="AN21" s="3">
        <f t="shared" si="7"/>
        <v>101.46804764019578</v>
      </c>
      <c r="AO21" s="3">
        <f t="shared" si="7"/>
        <v>118.65109226794685</v>
      </c>
      <c r="AP21" s="3">
        <f t="shared" si="7"/>
        <v>112.45383390796408</v>
      </c>
      <c r="AQ21" s="3">
        <f t="shared" si="7"/>
        <v>108.20963834712396</v>
      </c>
      <c r="AR21" s="3">
        <f t="shared" si="7"/>
        <v>102.04493618002243</v>
      </c>
      <c r="AS21" s="3">
        <f t="shared" si="7"/>
        <v>101.46804764019578</v>
      </c>
      <c r="AT21" s="3">
        <f t="shared" si="7"/>
        <v>90.34529126154163</v>
      </c>
      <c r="AU21" s="3">
        <f t="shared" si="7"/>
        <v>91.50087711444787</v>
      </c>
      <c r="AV21" s="3">
        <f t="shared" si="7"/>
        <v>93.84215317121023</v>
      </c>
      <c r="AW21" s="3">
        <f t="shared" si="7"/>
        <v>99.1318680056213</v>
      </c>
      <c r="AX21" s="3">
        <f t="shared" si="7"/>
        <v>96.82806036299668</v>
      </c>
      <c r="AY21" s="3">
        <f t="shared" si="7"/>
        <v>99.1318680056213</v>
      </c>
      <c r="AZ21" s="3">
        <f t="shared" si="7"/>
        <v>96.82806036299668</v>
      </c>
      <c r="BA21" s="3">
        <f t="shared" si="7"/>
        <v>99.1318680056213</v>
      </c>
      <c r="BB21" s="3">
        <f t="shared" si="7"/>
        <v>96.82806036299668</v>
      </c>
      <c r="BC21" s="3">
        <f t="shared" si="7"/>
        <v>90.34529126154163</v>
      </c>
      <c r="BD21" s="3">
        <f t="shared" si="7"/>
        <v>96.22523519206048</v>
      </c>
      <c r="BE21" s="3">
        <f t="shared" si="7"/>
        <v>96.82806036299668</v>
      </c>
      <c r="BF21" s="3">
        <f t="shared" si="7"/>
        <v>118.65109226794685</v>
      </c>
      <c r="BG21" s="3">
        <f t="shared" si="7"/>
        <v>112.45383390796408</v>
      </c>
      <c r="BH21" s="3">
        <f t="shared" si="7"/>
        <v>110.36165513944289</v>
      </c>
      <c r="BI21" s="3">
        <f t="shared" si="7"/>
        <v>109.82883276419048</v>
      </c>
      <c r="BJ21" s="3">
        <f t="shared" si="7"/>
        <v>99.72035229431391</v>
      </c>
      <c r="BK21" s="3">
        <f t="shared" si="7"/>
        <v>96.82806036299668</v>
      </c>
      <c r="BL21" s="3">
        <f t="shared" si="7"/>
        <v>99.1318680056213</v>
      </c>
      <c r="BM21" s="3">
        <f t="shared" si="7"/>
        <v>96.82806036299668</v>
      </c>
      <c r="BN21" s="3">
        <f t="shared" si="7"/>
        <v>99.1318680056213</v>
      </c>
      <c r="BO21" s="3">
        <f t="shared" si="7"/>
        <v>96.82806036299668</v>
      </c>
      <c r="BP21" s="3">
        <f t="shared" si="7"/>
        <v>99.1318680056213</v>
      </c>
      <c r="BQ21" s="3">
        <f t="shared" si="7"/>
        <v>97.4339177679765</v>
      </c>
      <c r="BR21" s="3">
        <f t="shared" si="7"/>
        <v>98.54026905820696</v>
      </c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</row>
    <row r="22" spans="19:222" ht="12.75"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</row>
    <row r="23" spans="3:222" ht="15.75">
      <c r="C23" s="62" t="s">
        <v>107</v>
      </c>
      <c r="D23" s="18" t="s">
        <v>38</v>
      </c>
      <c r="E23" s="18" t="s">
        <v>99</v>
      </c>
      <c r="F23" s="19">
        <f aca="true" t="shared" si="8" ref="F23:AK23">+F21/TAN(-F15)</f>
        <v>114170.34592381632</v>
      </c>
      <c r="G23" s="19">
        <f t="shared" si="8"/>
        <v>483.91795196964256</v>
      </c>
      <c r="H23" s="19">
        <f t="shared" si="8"/>
        <v>401.5807629016976</v>
      </c>
      <c r="I23" s="19">
        <f t="shared" si="8"/>
        <v>587.6209547998471</v>
      </c>
      <c r="J23" s="19">
        <f t="shared" si="8"/>
        <v>622.2923694593948</v>
      </c>
      <c r="K23" s="19">
        <f t="shared" si="8"/>
        <v>-590.1288628242228</v>
      </c>
      <c r="L23" s="19">
        <f t="shared" si="8"/>
        <v>-590.1288628242228</v>
      </c>
      <c r="M23" s="19">
        <f t="shared" si="8"/>
        <v>-1128.494591496592</v>
      </c>
      <c r="N23" s="19">
        <f t="shared" si="8"/>
        <v>4379.126696456373</v>
      </c>
      <c r="O23" s="19">
        <f t="shared" si="8"/>
        <v>-4131.102716629178</v>
      </c>
      <c r="P23" s="19">
        <f t="shared" si="8"/>
        <v>4379.126696456373</v>
      </c>
      <c r="Q23" s="19">
        <f t="shared" si="8"/>
        <v>-4131.102716629178</v>
      </c>
      <c r="R23" s="19">
        <f t="shared" si="8"/>
        <v>4379.126696456373</v>
      </c>
      <c r="S23" s="19">
        <f t="shared" si="8"/>
        <v>-4131.102716629178</v>
      </c>
      <c r="T23" s="19">
        <f t="shared" si="8"/>
        <v>-590.1288628242228</v>
      </c>
      <c r="U23" s="19">
        <f t="shared" si="8"/>
        <v>-2710.9292104956967</v>
      </c>
      <c r="V23" s="19">
        <f t="shared" si="8"/>
        <v>4379.126696456373</v>
      </c>
      <c r="W23" s="19">
        <f t="shared" si="8"/>
        <v>287.2755850597515</v>
      </c>
      <c r="X23" s="19">
        <f t="shared" si="8"/>
        <v>389.0103989848739</v>
      </c>
      <c r="Y23" s="19">
        <f t="shared" si="8"/>
        <v>415.23671213361547</v>
      </c>
      <c r="Z23" s="19">
        <f t="shared" si="8"/>
        <v>464.24205563492376</v>
      </c>
      <c r="AA23" s="19">
        <f t="shared" si="8"/>
        <v>-1598.8500760060028</v>
      </c>
      <c r="AB23" s="19">
        <f t="shared" si="8"/>
        <v>4379.126696456373</v>
      </c>
      <c r="AC23" s="19">
        <f t="shared" si="8"/>
        <v>-4131.102716629178</v>
      </c>
      <c r="AD23" s="19">
        <f t="shared" si="8"/>
        <v>4379.126696456373</v>
      </c>
      <c r="AE23" s="19">
        <f t="shared" si="8"/>
        <v>-4131.102716629178</v>
      </c>
      <c r="AF23" s="19">
        <f t="shared" si="8"/>
        <v>1462.898699316424</v>
      </c>
      <c r="AG23" s="19">
        <f t="shared" si="8"/>
        <v>-1324.0367852725606</v>
      </c>
      <c r="AH23" s="19">
        <f t="shared" si="8"/>
        <v>9119.55511437593</v>
      </c>
      <c r="AI23" s="19">
        <f t="shared" si="8"/>
        <v>-8605.986220384528</v>
      </c>
      <c r="AJ23" s="19">
        <f t="shared" si="8"/>
        <v>2898.2538234729104</v>
      </c>
      <c r="AK23" s="19">
        <f t="shared" si="8"/>
        <v>622.2923694593948</v>
      </c>
      <c r="AL23" s="19">
        <f aca="true" t="shared" si="9" ref="AL23:BR23">+AL21/TAN(-AL15)</f>
        <v>2898.2538234729104</v>
      </c>
      <c r="AM23" s="19">
        <f t="shared" si="9"/>
        <v>-4131.102716629178</v>
      </c>
      <c r="AN23" s="19">
        <f t="shared" si="9"/>
        <v>1462.898699316424</v>
      </c>
      <c r="AO23" s="19">
        <f t="shared" si="9"/>
        <v>287.2755850597515</v>
      </c>
      <c r="AP23" s="19">
        <f t="shared" si="9"/>
        <v>389.0103989848739</v>
      </c>
      <c r="AQ23" s="19">
        <f t="shared" si="9"/>
        <v>529.9386455623397</v>
      </c>
      <c r="AR23" s="19">
        <f t="shared" si="9"/>
        <v>1261.3911769982074</v>
      </c>
      <c r="AS23" s="19">
        <f t="shared" si="9"/>
        <v>1462.898699316424</v>
      </c>
      <c r="AT23" s="19">
        <f t="shared" si="9"/>
        <v>-590.1288628242228</v>
      </c>
      <c r="AU23" s="19">
        <f t="shared" si="9"/>
        <v>-703.9478920906303</v>
      </c>
      <c r="AV23" s="19">
        <f t="shared" si="9"/>
        <v>-1128.494591496592</v>
      </c>
      <c r="AW23" s="19">
        <f t="shared" si="9"/>
        <v>4379.126696456373</v>
      </c>
      <c r="AX23" s="19">
        <f t="shared" si="9"/>
        <v>-4131.102716629178</v>
      </c>
      <c r="AY23" s="19">
        <f t="shared" si="9"/>
        <v>4379.126696456373</v>
      </c>
      <c r="AZ23" s="19">
        <f t="shared" si="9"/>
        <v>-4131.102716629178</v>
      </c>
      <c r="BA23" s="19">
        <f t="shared" si="9"/>
        <v>4379.126696456373</v>
      </c>
      <c r="BB23" s="19">
        <f t="shared" si="9"/>
        <v>-4131.102716629178</v>
      </c>
      <c r="BC23" s="19">
        <f t="shared" si="9"/>
        <v>-590.1288628242228</v>
      </c>
      <c r="BD23" s="19">
        <f t="shared" si="9"/>
        <v>-2710.9292104956967</v>
      </c>
      <c r="BE23" s="19">
        <f t="shared" si="9"/>
        <v>-4131.102716629178</v>
      </c>
      <c r="BF23" s="19">
        <f t="shared" si="9"/>
        <v>287.2755850597515</v>
      </c>
      <c r="BG23" s="19">
        <f t="shared" si="9"/>
        <v>389.0103989848739</v>
      </c>
      <c r="BH23" s="19">
        <f t="shared" si="9"/>
        <v>446.38704888031987</v>
      </c>
      <c r="BI23" s="19">
        <f t="shared" si="9"/>
        <v>464.24205563492376</v>
      </c>
      <c r="BJ23" s="19">
        <f t="shared" si="9"/>
        <v>2898.2538234729104</v>
      </c>
      <c r="BK23" s="19">
        <f t="shared" si="9"/>
        <v>-4131.102716629178</v>
      </c>
      <c r="BL23" s="19">
        <f t="shared" si="9"/>
        <v>4379.126696456373</v>
      </c>
      <c r="BM23" s="19">
        <f t="shared" si="9"/>
        <v>-4131.102716629178</v>
      </c>
      <c r="BN23" s="19">
        <f t="shared" si="9"/>
        <v>4379.126696456373</v>
      </c>
      <c r="BO23" s="19">
        <f t="shared" si="9"/>
        <v>-4131.102716629178</v>
      </c>
      <c r="BP23" s="19">
        <f t="shared" si="9"/>
        <v>4379.126696456373</v>
      </c>
      <c r="BQ23" s="19">
        <f t="shared" si="9"/>
        <v>-8605.986220384528</v>
      </c>
      <c r="BR23" s="19">
        <f t="shared" si="9"/>
        <v>9119.55511437593</v>
      </c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</row>
    <row r="24" spans="3:222" ht="12.75">
      <c r="C24" s="62"/>
      <c r="D24" s="18" t="s">
        <v>40</v>
      </c>
      <c r="E24" s="18" t="s">
        <v>99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0</v>
      </c>
      <c r="BO24" s="18">
        <v>0</v>
      </c>
      <c r="BP24" s="18">
        <v>0</v>
      </c>
      <c r="BQ24" s="18">
        <v>0</v>
      </c>
      <c r="BR24" s="18">
        <v>0</v>
      </c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</row>
    <row r="25" spans="19:222" ht="12.75"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</row>
    <row r="26" spans="3:222" ht="15.75">
      <c r="C26" s="57" t="s">
        <v>108</v>
      </c>
      <c r="D26" s="64"/>
      <c r="E26" s="3" t="s">
        <v>99</v>
      </c>
      <c r="F26" s="19">
        <f aca="true" t="shared" si="10" ref="F26:AK26">SQRT((F23-F17)^2+(F24-F18)^2)</f>
        <v>114102.38800219484</v>
      </c>
      <c r="G26" s="19">
        <f t="shared" si="10"/>
        <v>426.8469276521184</v>
      </c>
      <c r="H26" s="19">
        <f t="shared" si="10"/>
        <v>346.9836062654591</v>
      </c>
      <c r="I26" s="19">
        <f t="shared" si="10"/>
        <v>528.4799090908093</v>
      </c>
      <c r="J26" s="19">
        <f t="shared" si="10"/>
        <v>562.6225591048357</v>
      </c>
      <c r="K26" s="19">
        <f t="shared" si="10"/>
        <v>665.5870296883908</v>
      </c>
      <c r="L26" s="19">
        <f t="shared" si="10"/>
        <v>665.5870296883908</v>
      </c>
      <c r="M26" s="19">
        <f t="shared" si="10"/>
        <v>1200.5622614419585</v>
      </c>
      <c r="N26" s="19">
        <f t="shared" si="10"/>
        <v>4312.23578503195</v>
      </c>
      <c r="O26" s="19">
        <f t="shared" si="10"/>
        <v>4200.251059776767</v>
      </c>
      <c r="P26" s="19">
        <f t="shared" si="10"/>
        <v>4312.23578503195</v>
      </c>
      <c r="Q26" s="19">
        <f t="shared" si="10"/>
        <v>4200.251059776767</v>
      </c>
      <c r="R26" s="19">
        <f t="shared" si="10"/>
        <v>4312.23578503195</v>
      </c>
      <c r="S26" s="19">
        <f t="shared" si="10"/>
        <v>4200.251059776767</v>
      </c>
      <c r="T26" s="19">
        <f t="shared" si="10"/>
        <v>665.5870296883908</v>
      </c>
      <c r="U26" s="19">
        <f t="shared" si="10"/>
        <v>2780.6679325189248</v>
      </c>
      <c r="V26" s="19">
        <f t="shared" si="10"/>
        <v>4312.23578503195</v>
      </c>
      <c r="W26" s="19">
        <f t="shared" si="10"/>
        <v>238.71716589555783</v>
      </c>
      <c r="X26" s="19">
        <f t="shared" si="10"/>
        <v>334.8909897119554</v>
      </c>
      <c r="Y26" s="19">
        <f t="shared" si="10"/>
        <v>360.1558619011128</v>
      </c>
      <c r="Z26" s="19">
        <f t="shared" si="10"/>
        <v>407.6764976559632</v>
      </c>
      <c r="AA26" s="19">
        <f t="shared" si="10"/>
        <v>1669.7598412435752</v>
      </c>
      <c r="AB26" s="19">
        <f t="shared" si="10"/>
        <v>4312.23578503195</v>
      </c>
      <c r="AC26" s="19">
        <f t="shared" si="10"/>
        <v>4200.251059776767</v>
      </c>
      <c r="AD26" s="19">
        <f t="shared" si="10"/>
        <v>4312.23578503195</v>
      </c>
      <c r="AE26" s="19">
        <f t="shared" si="10"/>
        <v>4200.251059776767</v>
      </c>
      <c r="AF26" s="19">
        <f t="shared" si="10"/>
        <v>1398.2933080863024</v>
      </c>
      <c r="AG26" s="19">
        <f t="shared" si="10"/>
        <v>1395.5271638999184</v>
      </c>
      <c r="AH26" s="19">
        <f t="shared" si="10"/>
        <v>9052.084562599326</v>
      </c>
      <c r="AI26" s="19">
        <f t="shared" si="10"/>
        <v>8674.540963195797</v>
      </c>
      <c r="AJ26" s="19">
        <f t="shared" si="10"/>
        <v>2831.939270042092</v>
      </c>
      <c r="AK26" s="19">
        <f t="shared" si="10"/>
        <v>562.6225591048357</v>
      </c>
      <c r="AL26" s="19">
        <f aca="true" t="shared" si="11" ref="AL26:BR26">SQRT((AL23-AL17)^2+(AL24-AL18)^2)</f>
        <v>2831.939270042092</v>
      </c>
      <c r="AM26" s="19">
        <f t="shared" si="11"/>
        <v>4200.251059776767</v>
      </c>
      <c r="AN26" s="19">
        <f t="shared" si="11"/>
        <v>1398.2933080863024</v>
      </c>
      <c r="AO26" s="19">
        <f t="shared" si="11"/>
        <v>238.71716589555783</v>
      </c>
      <c r="AP26" s="19">
        <f t="shared" si="11"/>
        <v>334.8909897119554</v>
      </c>
      <c r="AQ26" s="19">
        <f t="shared" si="11"/>
        <v>471.8419168509501</v>
      </c>
      <c r="AR26" s="19">
        <f t="shared" si="11"/>
        <v>1197.348749828255</v>
      </c>
      <c r="AS26" s="19">
        <f t="shared" si="11"/>
        <v>1398.2933080863024</v>
      </c>
      <c r="AT26" s="19">
        <f t="shared" si="11"/>
        <v>665.5870296883908</v>
      </c>
      <c r="AU26" s="19">
        <f t="shared" si="11"/>
        <v>778.290355053847</v>
      </c>
      <c r="AV26" s="19">
        <f t="shared" si="11"/>
        <v>1200.5622614419585</v>
      </c>
      <c r="AW26" s="19">
        <f t="shared" si="11"/>
        <v>4312.23578503195</v>
      </c>
      <c r="AX26" s="19">
        <f t="shared" si="11"/>
        <v>4200.251059776767</v>
      </c>
      <c r="AY26" s="19">
        <f t="shared" si="11"/>
        <v>4312.23578503195</v>
      </c>
      <c r="AZ26" s="19">
        <f t="shared" si="11"/>
        <v>4200.251059776767</v>
      </c>
      <c r="BA26" s="19">
        <f t="shared" si="11"/>
        <v>4312.23578503195</v>
      </c>
      <c r="BB26" s="19">
        <f t="shared" si="11"/>
        <v>4200.251059776767</v>
      </c>
      <c r="BC26" s="19">
        <f t="shared" si="11"/>
        <v>665.5870296883908</v>
      </c>
      <c r="BD26" s="19">
        <f t="shared" si="11"/>
        <v>2780.6679325189248</v>
      </c>
      <c r="BE26" s="19">
        <f t="shared" si="11"/>
        <v>4200.251059776767</v>
      </c>
      <c r="BF26" s="19">
        <f t="shared" si="11"/>
        <v>238.71716589555783</v>
      </c>
      <c r="BG26" s="19">
        <f t="shared" si="11"/>
        <v>334.8909897119554</v>
      </c>
      <c r="BH26" s="19">
        <f t="shared" si="11"/>
        <v>390.3218002018128</v>
      </c>
      <c r="BI26" s="19">
        <f t="shared" si="11"/>
        <v>407.6764976559632</v>
      </c>
      <c r="BJ26" s="19">
        <f t="shared" si="11"/>
        <v>2831.939270042092</v>
      </c>
      <c r="BK26" s="19">
        <f t="shared" si="11"/>
        <v>4200.251059776767</v>
      </c>
      <c r="BL26" s="19">
        <f t="shared" si="11"/>
        <v>4312.23578503195</v>
      </c>
      <c r="BM26" s="19">
        <f t="shared" si="11"/>
        <v>4200.251059776767</v>
      </c>
      <c r="BN26" s="19">
        <f t="shared" si="11"/>
        <v>4312.23578503195</v>
      </c>
      <c r="BO26" s="19">
        <f t="shared" si="11"/>
        <v>4200.251059776767</v>
      </c>
      <c r="BP26" s="19">
        <f t="shared" si="11"/>
        <v>4312.23578503195</v>
      </c>
      <c r="BQ26" s="19">
        <f t="shared" si="11"/>
        <v>8674.540963195797</v>
      </c>
      <c r="BR26" s="19">
        <f t="shared" si="11"/>
        <v>9052.084562599326</v>
      </c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</row>
    <row r="27" spans="19:222" ht="12.75"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</row>
    <row r="28" spans="3:222" ht="12.75">
      <c r="C28" s="53" t="s">
        <v>109</v>
      </c>
      <c r="E28" s="3" t="s">
        <v>99</v>
      </c>
      <c r="F28" s="18">
        <f aca="true" t="shared" si="12" ref="F28:AK28">ABS(F23)/COS(F15)</f>
        <v>114170.38802063082</v>
      </c>
      <c r="G28" s="18">
        <f t="shared" si="12"/>
        <v>496.10626431160284</v>
      </c>
      <c r="H28" s="18">
        <f t="shared" si="12"/>
        <v>416.8896894159057</v>
      </c>
      <c r="I28" s="18">
        <f t="shared" si="12"/>
        <v>597.3038124572862</v>
      </c>
      <c r="J28" s="18">
        <f t="shared" si="12"/>
        <v>631.3503505354038</v>
      </c>
      <c r="K28" s="18">
        <f t="shared" si="12"/>
        <v>597.0044776979006</v>
      </c>
      <c r="L28" s="18">
        <f t="shared" si="12"/>
        <v>597.0044776979006</v>
      </c>
      <c r="M28" s="18">
        <f t="shared" si="12"/>
        <v>1132.389682374786</v>
      </c>
      <c r="N28" s="18">
        <f t="shared" si="12"/>
        <v>4380.248594642911</v>
      </c>
      <c r="O28" s="18">
        <f t="shared" si="12"/>
        <v>4132.237327237466</v>
      </c>
      <c r="P28" s="18">
        <f t="shared" si="12"/>
        <v>4380.248594642911</v>
      </c>
      <c r="Q28" s="18">
        <f t="shared" si="12"/>
        <v>4132.237327237466</v>
      </c>
      <c r="R28" s="18">
        <f t="shared" si="12"/>
        <v>4380.248594642911</v>
      </c>
      <c r="S28" s="18">
        <f t="shared" si="12"/>
        <v>4132.237327237466</v>
      </c>
      <c r="T28" s="18">
        <f t="shared" si="12"/>
        <v>597.0044776979006</v>
      </c>
      <c r="U28" s="18">
        <f t="shared" si="12"/>
        <v>2712.6364445326226</v>
      </c>
      <c r="V28" s="18">
        <f t="shared" si="12"/>
        <v>4380.248594642911</v>
      </c>
      <c r="W28" s="18">
        <f t="shared" si="12"/>
        <v>310.81400140244546</v>
      </c>
      <c r="X28" s="18">
        <f t="shared" si="12"/>
        <v>404.93821168046213</v>
      </c>
      <c r="Y28" s="18">
        <f t="shared" si="12"/>
        <v>429.92446146111143</v>
      </c>
      <c r="Z28" s="18">
        <f t="shared" si="12"/>
        <v>477.0566619663582</v>
      </c>
      <c r="AA28" s="18">
        <f t="shared" si="12"/>
        <v>1601.6716050455148</v>
      </c>
      <c r="AB28" s="18">
        <f t="shared" si="12"/>
        <v>4380.248594642911</v>
      </c>
      <c r="AC28" s="18">
        <f t="shared" si="12"/>
        <v>4132.237327237466</v>
      </c>
      <c r="AD28" s="18">
        <f t="shared" si="12"/>
        <v>4380.248594642911</v>
      </c>
      <c r="AE28" s="18">
        <f t="shared" si="12"/>
        <v>4132.237327237466</v>
      </c>
      <c r="AF28" s="18">
        <f t="shared" si="12"/>
        <v>1466.4134373203208</v>
      </c>
      <c r="AG28" s="18">
        <f t="shared" si="12"/>
        <v>1327.4001520664374</v>
      </c>
      <c r="AH28" s="18">
        <f t="shared" si="12"/>
        <v>9120.087481420682</v>
      </c>
      <c r="AI28" s="18">
        <f t="shared" si="12"/>
        <v>8606.537758807544</v>
      </c>
      <c r="AJ28" s="18">
        <f t="shared" si="12"/>
        <v>2899.9688574081356</v>
      </c>
      <c r="AK28" s="18">
        <f t="shared" si="12"/>
        <v>631.3503505354038</v>
      </c>
      <c r="AL28" s="18">
        <f aca="true" t="shared" si="13" ref="AL28:BR28">ABS(AL23)/COS(AL15)</f>
        <v>2899.9688574081356</v>
      </c>
      <c r="AM28" s="18">
        <f t="shared" si="13"/>
        <v>4132.237327237466</v>
      </c>
      <c r="AN28" s="18">
        <f t="shared" si="13"/>
        <v>1466.4134373203208</v>
      </c>
      <c r="AO28" s="18">
        <f t="shared" si="13"/>
        <v>310.81400140244546</v>
      </c>
      <c r="AP28" s="18">
        <f t="shared" si="13"/>
        <v>404.93821168046213</v>
      </c>
      <c r="AQ28" s="18">
        <f t="shared" si="13"/>
        <v>540.8736394867682</v>
      </c>
      <c r="AR28" s="18">
        <f t="shared" si="13"/>
        <v>1265.5120980887175</v>
      </c>
      <c r="AS28" s="18">
        <f t="shared" si="13"/>
        <v>1466.4134373203208</v>
      </c>
      <c r="AT28" s="18">
        <f t="shared" si="13"/>
        <v>597.0044776979006</v>
      </c>
      <c r="AU28" s="18">
        <f t="shared" si="13"/>
        <v>709.8697382559387</v>
      </c>
      <c r="AV28" s="18">
        <f t="shared" si="13"/>
        <v>1132.389682374786</v>
      </c>
      <c r="AW28" s="18">
        <f t="shared" si="13"/>
        <v>4380.248594642911</v>
      </c>
      <c r="AX28" s="18">
        <f t="shared" si="13"/>
        <v>4132.237327237466</v>
      </c>
      <c r="AY28" s="18">
        <f t="shared" si="13"/>
        <v>4380.248594642911</v>
      </c>
      <c r="AZ28" s="18">
        <f t="shared" si="13"/>
        <v>4132.237327237466</v>
      </c>
      <c r="BA28" s="18">
        <f t="shared" si="13"/>
        <v>4380.248594642911</v>
      </c>
      <c r="BB28" s="18">
        <f t="shared" si="13"/>
        <v>4132.237327237466</v>
      </c>
      <c r="BC28" s="18">
        <f t="shared" si="13"/>
        <v>597.0044776979006</v>
      </c>
      <c r="BD28" s="18">
        <f t="shared" si="13"/>
        <v>2712.6364445326226</v>
      </c>
      <c r="BE28" s="18">
        <f t="shared" si="13"/>
        <v>4132.237327237466</v>
      </c>
      <c r="BF28" s="18">
        <f t="shared" si="13"/>
        <v>310.81400140244546</v>
      </c>
      <c r="BG28" s="18">
        <f t="shared" si="13"/>
        <v>404.93821168046213</v>
      </c>
      <c r="BH28" s="18">
        <f t="shared" si="13"/>
        <v>459.8272418345812</v>
      </c>
      <c r="BI28" s="18">
        <f t="shared" si="13"/>
        <v>477.0566619663582</v>
      </c>
      <c r="BJ28" s="18">
        <f t="shared" si="13"/>
        <v>2899.9688574081356</v>
      </c>
      <c r="BK28" s="18">
        <f t="shared" si="13"/>
        <v>4132.237327237466</v>
      </c>
      <c r="BL28" s="18">
        <f t="shared" si="13"/>
        <v>4380.248594642911</v>
      </c>
      <c r="BM28" s="18">
        <f t="shared" si="13"/>
        <v>4132.237327237466</v>
      </c>
      <c r="BN28" s="18">
        <f t="shared" si="13"/>
        <v>4380.248594642911</v>
      </c>
      <c r="BO28" s="18">
        <f t="shared" si="13"/>
        <v>4132.237327237466</v>
      </c>
      <c r="BP28" s="18">
        <f t="shared" si="13"/>
        <v>4380.248594642911</v>
      </c>
      <c r="BQ28" s="18">
        <f t="shared" si="13"/>
        <v>8606.537758807544</v>
      </c>
      <c r="BR28" s="18">
        <f t="shared" si="13"/>
        <v>9120.087481420682</v>
      </c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</row>
    <row r="29" spans="3:212" ht="12.75">
      <c r="C29" s="65"/>
      <c r="D29" s="66"/>
      <c r="E29" s="67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</row>
    <row r="30" spans="19:212" ht="12.75"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</row>
    <row r="31" spans="3:212" ht="15.75">
      <c r="C31" s="57" t="s">
        <v>110</v>
      </c>
      <c r="D31" s="3" t="s">
        <v>38</v>
      </c>
      <c r="E31" s="3" t="s">
        <v>99</v>
      </c>
      <c r="F31" s="68">
        <f>-F3</f>
        <v>-50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</row>
    <row r="32" spans="3:212" ht="12.75">
      <c r="C32" s="57"/>
      <c r="D32" s="3" t="s">
        <v>40</v>
      </c>
      <c r="E32" s="3" t="s">
        <v>99</v>
      </c>
      <c r="F32" s="68">
        <f>+F4</f>
        <v>98</v>
      </c>
      <c r="G32" s="69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</row>
    <row r="33" spans="7:212" ht="12.75">
      <c r="G33" s="69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</row>
    <row r="34" spans="3:212" ht="12.75">
      <c r="C34" s="57" t="s">
        <v>100</v>
      </c>
      <c r="D34" s="3" t="s">
        <v>38</v>
      </c>
      <c r="E34" s="3" t="s">
        <v>99</v>
      </c>
      <c r="F34" s="68">
        <f>+F6</f>
        <v>0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</row>
    <row r="35" spans="4:212" ht="12.75">
      <c r="D35" s="3" t="s">
        <v>40</v>
      </c>
      <c r="E35" s="3" t="s">
        <v>99</v>
      </c>
      <c r="F35" s="68">
        <f>+F7</f>
        <v>0</v>
      </c>
      <c r="G35" s="69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</row>
    <row r="36" spans="6:212" ht="12.75">
      <c r="F36" s="58"/>
      <c r="G36" s="69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</row>
    <row r="37" spans="3:212" ht="15.75">
      <c r="C37" s="57" t="s">
        <v>111</v>
      </c>
      <c r="E37" s="3" t="s">
        <v>99</v>
      </c>
      <c r="F37" s="70">
        <f>+F9</f>
        <v>18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</row>
    <row r="38" spans="3:212" ht="12.75">
      <c r="C38" s="57"/>
      <c r="E38" s="3"/>
      <c r="F38" s="70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</row>
    <row r="39" spans="3:212" ht="15.75">
      <c r="C39" s="54" t="s">
        <v>112</v>
      </c>
      <c r="E39" s="10" t="s">
        <v>89</v>
      </c>
      <c r="F39" s="3">
        <f>+Table!AP7</f>
        <v>0.015596365540951208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</row>
    <row r="40" spans="3:212" ht="12.75">
      <c r="C40" s="57"/>
      <c r="E40" s="3"/>
      <c r="F40" s="70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</row>
    <row r="41" spans="6:212" ht="12.75">
      <c r="F41" s="61">
        <f>+Driving_Control!F15</f>
        <v>0</v>
      </c>
      <c r="G41" s="61">
        <f>+Driving_Control!G15</f>
        <v>1</v>
      </c>
      <c r="H41" s="61">
        <f>+Driving_Control!H15</f>
        <v>2</v>
      </c>
      <c r="I41" s="61">
        <f>+Driving_Control!I15</f>
        <v>3</v>
      </c>
      <c r="J41" s="61">
        <f>+Driving_Control!J15</f>
        <v>4</v>
      </c>
      <c r="K41" s="61">
        <f>+Driving_Control!K15</f>
        <v>5</v>
      </c>
      <c r="L41" s="61">
        <f>+Driving_Control!L15</f>
        <v>6</v>
      </c>
      <c r="M41" s="61">
        <f>+Driving_Control!M15</f>
        <v>7</v>
      </c>
      <c r="N41" s="61">
        <f>+Driving_Control!N15</f>
        <v>8</v>
      </c>
      <c r="O41" s="61">
        <f>+Driving_Control!O15</f>
        <v>9</v>
      </c>
      <c r="P41" s="61">
        <f>+Driving_Control!P15</f>
        <v>10</v>
      </c>
      <c r="Q41" s="61">
        <f>+Driving_Control!Q15</f>
        <v>11</v>
      </c>
      <c r="R41" s="61">
        <f>+Driving_Control!R15</f>
        <v>12</v>
      </c>
      <c r="S41" s="61">
        <f>+Driving_Control!S15</f>
        <v>13</v>
      </c>
      <c r="T41" s="61">
        <f>+Driving_Control!T15</f>
        <v>14</v>
      </c>
      <c r="U41" s="61">
        <f>+Driving_Control!U15</f>
        <v>15</v>
      </c>
      <c r="V41" s="61">
        <f>+Driving_Control!V15</f>
        <v>16</v>
      </c>
      <c r="W41" s="61">
        <f>+Driving_Control!W15</f>
        <v>17</v>
      </c>
      <c r="X41" s="61">
        <f>+Driving_Control!X15</f>
        <v>18</v>
      </c>
      <c r="Y41" s="61">
        <f>+Driving_Control!Y15</f>
        <v>19</v>
      </c>
      <c r="Z41" s="61">
        <f>+Driving_Control!Z15</f>
        <v>20</v>
      </c>
      <c r="AA41" s="61">
        <f>+Driving_Control!AA15</f>
        <v>21</v>
      </c>
      <c r="AB41" s="61">
        <f>+Driving_Control!AB15</f>
        <v>22</v>
      </c>
      <c r="AC41" s="61">
        <f>+Driving_Control!AC15</f>
        <v>23</v>
      </c>
      <c r="AD41" s="61">
        <f>+Driving_Control!AD15</f>
        <v>24</v>
      </c>
      <c r="AE41" s="61">
        <f>+Driving_Control!AE15</f>
        <v>25</v>
      </c>
      <c r="AF41" s="61">
        <f>+Driving_Control!AF15</f>
        <v>26</v>
      </c>
      <c r="AG41" s="61">
        <f>+Driving_Control!AG15</f>
        <v>27</v>
      </c>
      <c r="AH41" s="61">
        <f>+Driving_Control!AH15</f>
        <v>28</v>
      </c>
      <c r="AI41" s="61">
        <f>+Driving_Control!AI15</f>
        <v>29</v>
      </c>
      <c r="AJ41" s="61">
        <f>+Driving_Control!AJ15</f>
        <v>30</v>
      </c>
      <c r="AK41" s="61">
        <f>+Driving_Control!AK15</f>
        <v>31</v>
      </c>
      <c r="AL41" s="61">
        <f>+Driving_Control!AL15</f>
        <v>32</v>
      </c>
      <c r="AM41" s="61">
        <f>+Driving_Control!AM15</f>
        <v>33</v>
      </c>
      <c r="AN41" s="61">
        <f>+Driving_Control!AN15</f>
        <v>34</v>
      </c>
      <c r="AO41" s="61">
        <f>+Driving_Control!AO15</f>
        <v>35</v>
      </c>
      <c r="AP41" s="61">
        <f>+Driving_Control!AP15</f>
        <v>36</v>
      </c>
      <c r="AQ41" s="61">
        <f>+Driving_Control!AQ15</f>
        <v>37</v>
      </c>
      <c r="AR41" s="61">
        <f>+Driving_Control!AR15</f>
        <v>38</v>
      </c>
      <c r="AS41" s="61">
        <f>+Driving_Control!AS15</f>
        <v>39</v>
      </c>
      <c r="AT41" s="61">
        <f>+Driving_Control!AT15</f>
        <v>40</v>
      </c>
      <c r="AU41" s="61">
        <f>+Driving_Control!AU15</f>
        <v>41</v>
      </c>
      <c r="AV41" s="61">
        <f>+Driving_Control!AV15</f>
        <v>42</v>
      </c>
      <c r="AW41" s="61">
        <f>+Driving_Control!AW15</f>
        <v>43</v>
      </c>
      <c r="AX41" s="61">
        <f>+Driving_Control!AX15</f>
        <v>44</v>
      </c>
      <c r="AY41" s="61">
        <f>+Driving_Control!AY15</f>
        <v>45</v>
      </c>
      <c r="AZ41" s="61">
        <f>+Driving_Control!AZ15</f>
        <v>46</v>
      </c>
      <c r="BA41" s="61">
        <f>+Driving_Control!BA15</f>
        <v>47</v>
      </c>
      <c r="BB41" s="61">
        <f>+Driving_Control!BB15</f>
        <v>48</v>
      </c>
      <c r="BC41" s="61">
        <f>+Driving_Control!BC15</f>
        <v>49</v>
      </c>
      <c r="BD41" s="61">
        <f>+Driving_Control!BD15</f>
        <v>50</v>
      </c>
      <c r="BE41" s="61">
        <f>+Driving_Control!BE15</f>
        <v>51</v>
      </c>
      <c r="BF41" s="61">
        <f>+Driving_Control!BF15</f>
        <v>52</v>
      </c>
      <c r="BG41" s="61">
        <f>+Driving_Control!BG15</f>
        <v>53</v>
      </c>
      <c r="BH41" s="61">
        <f>+Driving_Control!BH15</f>
        <v>54</v>
      </c>
      <c r="BI41" s="61">
        <f>+Driving_Control!BI15</f>
        <v>55</v>
      </c>
      <c r="BJ41" s="61">
        <f>+Driving_Control!BJ15</f>
        <v>56</v>
      </c>
      <c r="BK41" s="61">
        <f>+Driving_Control!BK15</f>
        <v>57</v>
      </c>
      <c r="BL41" s="61">
        <f>+Driving_Control!BL15</f>
        <v>58</v>
      </c>
      <c r="BM41" s="61">
        <f>+Driving_Control!BM15</f>
        <v>59</v>
      </c>
      <c r="BN41" s="61">
        <f>+Driving_Control!BN15</f>
        <v>60</v>
      </c>
      <c r="BO41" s="61">
        <f>+Driving_Control!BO15</f>
        <v>61</v>
      </c>
      <c r="BP41" s="61">
        <f>+Driving_Control!BP15</f>
        <v>62</v>
      </c>
      <c r="BQ41" s="61">
        <f>+Driving_Control!BQ15</f>
        <v>63</v>
      </c>
      <c r="BR41" s="61">
        <f>+Driving_Control!BR15</f>
        <v>64</v>
      </c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</row>
    <row r="42" spans="3:212" ht="15.75">
      <c r="C42" s="53" t="s">
        <v>113</v>
      </c>
      <c r="E42" s="10" t="s">
        <v>89</v>
      </c>
      <c r="F42" s="3">
        <f>Driving_Control!F38</f>
        <v>-0.04920231328246051</v>
      </c>
      <c r="G42" s="3">
        <f>Driving_Control!G38</f>
        <v>-12.7266833347385</v>
      </c>
      <c r="H42" s="3">
        <f>Driving_Control!H38</f>
        <v>-15.575337509456505</v>
      </c>
      <c r="I42" s="3">
        <f>Driving_Control!I38</f>
        <v>-10.330710840723082</v>
      </c>
      <c r="J42" s="3">
        <f>Driving_Control!J38</f>
        <v>-9.7171460000836</v>
      </c>
      <c r="K42" s="3">
        <f>Driving_Control!K38</f>
        <v>8.70406847576749</v>
      </c>
      <c r="L42" s="3">
        <f>Driving_Control!L38</f>
        <v>8.70406847576749</v>
      </c>
      <c r="M42" s="3">
        <f>Driving_Control!M38</f>
        <v>4.753604456573171</v>
      </c>
      <c r="N42" s="3">
        <f>Driving_Control!N38</f>
        <v>-1.2968037083042785</v>
      </c>
      <c r="O42" s="3">
        <f>Driving_Control!O38</f>
        <v>1.3426980544205975</v>
      </c>
      <c r="P42" s="3">
        <f>Driving_Control!P38</f>
        <v>-1.2968037083042785</v>
      </c>
      <c r="Q42" s="3">
        <f>Driving_Control!Q38</f>
        <v>1.3426980544205975</v>
      </c>
      <c r="R42" s="3">
        <f>Driving_Control!R38</f>
        <v>-1.2968037083042785</v>
      </c>
      <c r="S42" s="3">
        <f>Driving_Control!S38</f>
        <v>1.3426980544205975</v>
      </c>
      <c r="T42" s="3">
        <f>Driving_Control!T38</f>
        <v>8.70406847576749</v>
      </c>
      <c r="U42" s="3">
        <f>Driving_Control!U38</f>
        <v>2.0328771975819677</v>
      </c>
      <c r="V42" s="3">
        <f>Driving_Control!V38</f>
        <v>-1.2968037083042785</v>
      </c>
      <c r="W42" s="3">
        <f>Driving_Control!W38</f>
        <v>-22.441694525181443</v>
      </c>
      <c r="X42" s="3">
        <f>Driving_Control!X38</f>
        <v>-16.12334848033445</v>
      </c>
      <c r="Y42" s="3">
        <f>Driving_Control!Y38</f>
        <v>-15.019774640184204</v>
      </c>
      <c r="Z42" s="3">
        <f>Driving_Control!Z38</f>
        <v>-13.310129072315918</v>
      </c>
      <c r="AA42" s="3">
        <f>Driving_Control!AA38</f>
        <v>3.4013939106201447</v>
      </c>
      <c r="AB42" s="3">
        <f>Driving_Control!AB38</f>
        <v>-1.2968037083042785</v>
      </c>
      <c r="AC42" s="3">
        <f>Driving_Control!AC38</f>
        <v>1.3426980544205975</v>
      </c>
      <c r="AD42" s="3">
        <f>Driving_Control!AD38</f>
        <v>-1.2968037083042785</v>
      </c>
      <c r="AE42" s="3">
        <f>Driving_Control!AE38</f>
        <v>1.3426980544205975</v>
      </c>
      <c r="AF42" s="3">
        <f>Driving_Control!AF38</f>
        <v>-3.967735153574638</v>
      </c>
      <c r="AG42" s="3">
        <f>Driving_Control!AG38</f>
        <v>4.079580983395663</v>
      </c>
      <c r="AH42" s="3">
        <f>Driving_Control!AH38</f>
        <v>-0.6190786437159834</v>
      </c>
      <c r="AI42" s="3">
        <f>Driving_Control!AI38</f>
        <v>0.6486547412166085</v>
      </c>
      <c r="AJ42" s="3">
        <f>Driving_Control!AJ38</f>
        <v>-1.970601131497211</v>
      </c>
      <c r="AK42" s="3">
        <f>Driving_Control!AK38</f>
        <v>-9.7171460000836</v>
      </c>
      <c r="AL42" s="3">
        <f>Driving_Control!AL38</f>
        <v>-1.970601131497211</v>
      </c>
      <c r="AM42" s="3">
        <f>Driving_Control!AM38</f>
        <v>1.3426980544205975</v>
      </c>
      <c r="AN42" s="3">
        <f>Driving_Control!AN38</f>
        <v>-3.967735153574638</v>
      </c>
      <c r="AO42" s="3">
        <f>Driving_Control!AO38</f>
        <v>-22.441694525181443</v>
      </c>
      <c r="AP42" s="3">
        <f>Driving_Control!AP38</f>
        <v>-16.12334848033445</v>
      </c>
      <c r="AQ42" s="3">
        <f>Driving_Control!AQ38</f>
        <v>-11.540733447076736</v>
      </c>
      <c r="AR42" s="3">
        <f>Driving_Control!AR38</f>
        <v>-4.625083200613327</v>
      </c>
      <c r="AS42" s="3">
        <f>Driving_Control!AS38</f>
        <v>-3.967735153574638</v>
      </c>
      <c r="AT42" s="3">
        <f>Driving_Control!AT38</f>
        <v>8.70406847576749</v>
      </c>
      <c r="AU42" s="3">
        <f>Driving_Control!AU38</f>
        <v>7.405923731038055</v>
      </c>
      <c r="AV42" s="3">
        <f>Driving_Control!AV38</f>
        <v>4.753604456573171</v>
      </c>
      <c r="AW42" s="3">
        <f>Driving_Control!AW38</f>
        <v>-1.2968037083042785</v>
      </c>
      <c r="AX42" s="3">
        <f>Driving_Control!AX38</f>
        <v>1.3426980544205975</v>
      </c>
      <c r="AY42" s="3">
        <f>Driving_Control!AY38</f>
        <v>-1.2968037083042785</v>
      </c>
      <c r="AZ42" s="3">
        <f>Driving_Control!AZ38</f>
        <v>1.3426980544205975</v>
      </c>
      <c r="BA42" s="3">
        <f>Driving_Control!BA38</f>
        <v>-1.2968037083042785</v>
      </c>
      <c r="BB42" s="3">
        <f>Driving_Control!BB38</f>
        <v>1.3426980544205975</v>
      </c>
      <c r="BC42" s="3">
        <f>Driving_Control!BC38</f>
        <v>8.70406847576749</v>
      </c>
      <c r="BD42" s="3">
        <f>Driving_Control!BD38</f>
        <v>2.0328771975819677</v>
      </c>
      <c r="BE42" s="3">
        <f>Driving_Control!BE38</f>
        <v>1.3426980544205975</v>
      </c>
      <c r="BF42" s="3">
        <f>Driving_Control!BF38</f>
        <v>-22.441694525181443</v>
      </c>
      <c r="BG42" s="3">
        <f>Driving_Control!BG38</f>
        <v>-16.12334848033445</v>
      </c>
      <c r="BH42" s="3">
        <f>Driving_Control!BH38</f>
        <v>-13.886940455937085</v>
      </c>
      <c r="BI42" s="3">
        <f>Driving_Control!BI38</f>
        <v>-13.310129072315918</v>
      </c>
      <c r="BJ42" s="3">
        <f>Driving_Control!BJ38</f>
        <v>-1.970601131497211</v>
      </c>
      <c r="BK42" s="3">
        <f>Driving_Control!BK38</f>
        <v>1.3426980544205975</v>
      </c>
      <c r="BL42" s="3">
        <f>Driving_Control!BL38</f>
        <v>-1.2968037083042785</v>
      </c>
      <c r="BM42" s="3">
        <f>Driving_Control!BM38</f>
        <v>1.3426980544205975</v>
      </c>
      <c r="BN42" s="3">
        <f>Driving_Control!BN38</f>
        <v>-1.2968037083042785</v>
      </c>
      <c r="BO42" s="3">
        <f>Driving_Control!BO38</f>
        <v>1.3426980544205975</v>
      </c>
      <c r="BP42" s="3">
        <f>Driving_Control!BP38</f>
        <v>-1.2968037083042785</v>
      </c>
      <c r="BQ42" s="3">
        <f>Driving_Control!BQ38</f>
        <v>0.6486547412166085</v>
      </c>
      <c r="BR42" s="3">
        <f>Driving_Control!BR38</f>
        <v>-0.6190786437159834</v>
      </c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</row>
    <row r="43" spans="5:212" ht="12.75">
      <c r="E43" s="3" t="s">
        <v>104</v>
      </c>
      <c r="F43" s="3">
        <f aca="true" t="shared" si="14" ref="F43:AK43">RADIANS(F42)</f>
        <v>-0.0008587423663766747</v>
      </c>
      <c r="G43" s="3">
        <f t="shared" si="14"/>
        <v>-0.22212252704987845</v>
      </c>
      <c r="H43" s="3">
        <f t="shared" si="14"/>
        <v>-0.27184092164938944</v>
      </c>
      <c r="I43" s="3">
        <f t="shared" si="14"/>
        <v>-0.18030491824208927</v>
      </c>
      <c r="J43" s="3">
        <f t="shared" si="14"/>
        <v>-0.16959619159845601</v>
      </c>
      <c r="K43" s="3">
        <f t="shared" si="14"/>
        <v>0.151914653221187</v>
      </c>
      <c r="L43" s="3">
        <f t="shared" si="14"/>
        <v>0.151914653221187</v>
      </c>
      <c r="M43" s="3">
        <f t="shared" si="14"/>
        <v>0.08296604910467764</v>
      </c>
      <c r="N43" s="3">
        <f t="shared" si="14"/>
        <v>-0.02263349446198179</v>
      </c>
      <c r="O43" s="3">
        <f t="shared" si="14"/>
        <v>0.02343450190976143</v>
      </c>
      <c r="P43" s="3">
        <f t="shared" si="14"/>
        <v>-0.02263349446198179</v>
      </c>
      <c r="Q43" s="3">
        <f t="shared" si="14"/>
        <v>0.02343450190976143</v>
      </c>
      <c r="R43" s="3">
        <f t="shared" si="14"/>
        <v>-0.02263349446198179</v>
      </c>
      <c r="S43" s="3">
        <f t="shared" si="14"/>
        <v>0.02343450190976143</v>
      </c>
      <c r="T43" s="3">
        <f t="shared" si="14"/>
        <v>0.151914653221187</v>
      </c>
      <c r="U43" s="3">
        <f t="shared" si="14"/>
        <v>0.035480400386520644</v>
      </c>
      <c r="V43" s="3">
        <f t="shared" si="14"/>
        <v>-0.02263349446198179</v>
      </c>
      <c r="W43" s="3">
        <f t="shared" si="14"/>
        <v>-0.3916814591912017</v>
      </c>
      <c r="X43" s="3">
        <f t="shared" si="14"/>
        <v>-0.28140551742826037</v>
      </c>
      <c r="Y43" s="3">
        <f t="shared" si="14"/>
        <v>-0.26214452037876096</v>
      </c>
      <c r="Z43" s="3">
        <f t="shared" si="14"/>
        <v>-0.23230557617733122</v>
      </c>
      <c r="AA43" s="3">
        <f t="shared" si="14"/>
        <v>0.05936552289760725</v>
      </c>
      <c r="AB43" s="3">
        <f t="shared" si="14"/>
        <v>-0.02263349446198179</v>
      </c>
      <c r="AC43" s="3">
        <f t="shared" si="14"/>
        <v>0.02343450190976143</v>
      </c>
      <c r="AD43" s="3">
        <f t="shared" si="14"/>
        <v>-0.02263349446198179</v>
      </c>
      <c r="AE43" s="3">
        <f t="shared" si="14"/>
        <v>0.02343450190976143</v>
      </c>
      <c r="AF43" s="3">
        <f t="shared" si="14"/>
        <v>-0.0692500422770003</v>
      </c>
      <c r="AG43" s="3">
        <f t="shared" si="14"/>
        <v>0.07120212026200243</v>
      </c>
      <c r="AH43" s="3">
        <f t="shared" si="14"/>
        <v>-0.010804960661624815</v>
      </c>
      <c r="AI43" s="3">
        <f t="shared" si="14"/>
        <v>0.011321160942901587</v>
      </c>
      <c r="AJ43" s="3">
        <f t="shared" si="14"/>
        <v>-0.034393477988152066</v>
      </c>
      <c r="AK43" s="3">
        <f t="shared" si="14"/>
        <v>-0.16959619159845601</v>
      </c>
      <c r="AL43" s="3">
        <f aca="true" t="shared" si="15" ref="AL43:BQ43">RADIANS(AL42)</f>
        <v>-0.034393477988152066</v>
      </c>
      <c r="AM43" s="3">
        <f t="shared" si="15"/>
        <v>0.02343450190976143</v>
      </c>
      <c r="AN43" s="3">
        <f t="shared" si="15"/>
        <v>-0.0692500422770003</v>
      </c>
      <c r="AO43" s="3">
        <f t="shared" si="15"/>
        <v>-0.3916814591912017</v>
      </c>
      <c r="AP43" s="3">
        <f t="shared" si="15"/>
        <v>-0.28140551742826037</v>
      </c>
      <c r="AQ43" s="3">
        <f t="shared" si="15"/>
        <v>-0.2014237967465238</v>
      </c>
      <c r="AR43" s="3">
        <f t="shared" si="15"/>
        <v>-0.08072293002937997</v>
      </c>
      <c r="AS43" s="3">
        <f t="shared" si="15"/>
        <v>-0.0692500422770003</v>
      </c>
      <c r="AT43" s="3">
        <f t="shared" si="15"/>
        <v>0.151914653221187</v>
      </c>
      <c r="AU43" s="3">
        <f t="shared" si="15"/>
        <v>0.12925775325819702</v>
      </c>
      <c r="AV43" s="3">
        <f t="shared" si="15"/>
        <v>0.08296604910467764</v>
      </c>
      <c r="AW43" s="3">
        <f t="shared" si="15"/>
        <v>-0.02263349446198179</v>
      </c>
      <c r="AX43" s="3">
        <f t="shared" si="15"/>
        <v>0.02343450190976143</v>
      </c>
      <c r="AY43" s="3">
        <f t="shared" si="15"/>
        <v>-0.02263349446198179</v>
      </c>
      <c r="AZ43" s="3">
        <f t="shared" si="15"/>
        <v>0.02343450190976143</v>
      </c>
      <c r="BA43" s="3">
        <f t="shared" si="15"/>
        <v>-0.02263349446198179</v>
      </c>
      <c r="BB43" s="3">
        <f t="shared" si="15"/>
        <v>0.02343450190976143</v>
      </c>
      <c r="BC43" s="3">
        <f t="shared" si="15"/>
        <v>0.151914653221187</v>
      </c>
      <c r="BD43" s="3">
        <f t="shared" si="15"/>
        <v>0.035480400386520644</v>
      </c>
      <c r="BE43" s="3">
        <f t="shared" si="15"/>
        <v>0.02343450190976143</v>
      </c>
      <c r="BF43" s="3">
        <f t="shared" si="15"/>
        <v>-0.3916814591912017</v>
      </c>
      <c r="BG43" s="3">
        <f t="shared" si="15"/>
        <v>-0.28140551742826037</v>
      </c>
      <c r="BH43" s="3">
        <f t="shared" si="15"/>
        <v>-0.24237283398450465</v>
      </c>
      <c r="BI43" s="3">
        <f t="shared" si="15"/>
        <v>-0.23230557617733122</v>
      </c>
      <c r="BJ43" s="3">
        <f t="shared" si="15"/>
        <v>-0.034393477988152066</v>
      </c>
      <c r="BK43" s="3">
        <f t="shared" si="15"/>
        <v>0.02343450190976143</v>
      </c>
      <c r="BL43" s="3">
        <f t="shared" si="15"/>
        <v>-0.02263349446198179</v>
      </c>
      <c r="BM43" s="3">
        <f t="shared" si="15"/>
        <v>0.02343450190976143</v>
      </c>
      <c r="BN43" s="3">
        <f t="shared" si="15"/>
        <v>-0.02263349446198179</v>
      </c>
      <c r="BO43" s="3">
        <f t="shared" si="15"/>
        <v>0.02343450190976143</v>
      </c>
      <c r="BP43" s="3">
        <f t="shared" si="15"/>
        <v>-0.02263349446198179</v>
      </c>
      <c r="BQ43" s="3">
        <f t="shared" si="15"/>
        <v>0.011321160942901587</v>
      </c>
      <c r="BR43" s="3">
        <f>RADIANS(BR42)</f>
        <v>-0.010804960661624815</v>
      </c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</row>
    <row r="44" spans="6:212" ht="12.75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</row>
    <row r="45" spans="3:212" ht="15.75">
      <c r="C45" s="57" t="s">
        <v>114</v>
      </c>
      <c r="D45" s="3" t="s">
        <v>38</v>
      </c>
      <c r="E45" s="3" t="s">
        <v>99</v>
      </c>
      <c r="F45" s="3">
        <f aca="true" t="shared" si="16" ref="F45:AK45">+$F$31-$F$37*COS(F43)</f>
        <v>-67.99999336305434</v>
      </c>
      <c r="G45" s="3">
        <f t="shared" si="16"/>
        <v>-67.5577769563952</v>
      </c>
      <c r="H45" s="3">
        <f t="shared" si="16"/>
        <v>-67.3390081735007</v>
      </c>
      <c r="I45" s="3">
        <f t="shared" si="16"/>
        <v>-67.70820303805382</v>
      </c>
      <c r="J45" s="3">
        <f t="shared" si="16"/>
        <v>-67.74175406851379</v>
      </c>
      <c r="K45" s="3">
        <f t="shared" si="16"/>
        <v>-67.79269658377868</v>
      </c>
      <c r="L45" s="3">
        <f t="shared" si="16"/>
        <v>-67.79269658377868</v>
      </c>
      <c r="M45" s="3">
        <f t="shared" si="16"/>
        <v>-67.93808523964961</v>
      </c>
      <c r="N45" s="3">
        <f t="shared" si="16"/>
        <v>-67.9953897211719</v>
      </c>
      <c r="O45" s="3">
        <f t="shared" si="16"/>
        <v>-67.99505764327364</v>
      </c>
      <c r="P45" s="3">
        <f t="shared" si="16"/>
        <v>-67.9953897211719</v>
      </c>
      <c r="Q45" s="3">
        <f t="shared" si="16"/>
        <v>-67.99505764327364</v>
      </c>
      <c r="R45" s="3">
        <f t="shared" si="16"/>
        <v>-67.9953897211719</v>
      </c>
      <c r="S45" s="3">
        <f t="shared" si="16"/>
        <v>-67.99505764327364</v>
      </c>
      <c r="T45" s="3">
        <f t="shared" si="16"/>
        <v>-67.79269658377868</v>
      </c>
      <c r="U45" s="3">
        <f t="shared" si="16"/>
        <v>-67.98867145918997</v>
      </c>
      <c r="V45" s="3">
        <f t="shared" si="16"/>
        <v>-67.9953897211719</v>
      </c>
      <c r="W45" s="3">
        <f t="shared" si="16"/>
        <v>-66.6368326643693</v>
      </c>
      <c r="X45" s="3">
        <f t="shared" si="16"/>
        <v>-67.29198919674485</v>
      </c>
      <c r="Y45" s="3">
        <f t="shared" si="16"/>
        <v>-67.38505595379145</v>
      </c>
      <c r="Z45" s="3">
        <f t="shared" si="16"/>
        <v>-67.51648738534524</v>
      </c>
      <c r="AA45" s="3">
        <f t="shared" si="16"/>
        <v>-67.96829092646007</v>
      </c>
      <c r="AB45" s="3">
        <f t="shared" si="16"/>
        <v>-67.9953897211719</v>
      </c>
      <c r="AC45" s="3">
        <f t="shared" si="16"/>
        <v>-67.99505764327364</v>
      </c>
      <c r="AD45" s="3">
        <f t="shared" si="16"/>
        <v>-67.9953897211719</v>
      </c>
      <c r="AE45" s="3">
        <f t="shared" si="16"/>
        <v>-67.99505764327364</v>
      </c>
      <c r="AF45" s="3">
        <f t="shared" si="16"/>
        <v>-67.95685713015168</v>
      </c>
      <c r="AG45" s="3">
        <f t="shared" si="16"/>
        <v>-67.95439159608688</v>
      </c>
      <c r="AH45" s="3">
        <f t="shared" si="16"/>
        <v>-67.9989492856483</v>
      </c>
      <c r="AI45" s="3">
        <f t="shared" si="16"/>
        <v>-67.99884649415449</v>
      </c>
      <c r="AJ45" s="3">
        <f t="shared" si="16"/>
        <v>-67.98935484746494</v>
      </c>
      <c r="AK45" s="3">
        <f t="shared" si="16"/>
        <v>-67.74175406851379</v>
      </c>
      <c r="AL45" s="3">
        <f aca="true" t="shared" si="17" ref="AL45:BR45">+$F$31-$F$37*COS(AL43)</f>
        <v>-67.98935484746494</v>
      </c>
      <c r="AM45" s="3">
        <f t="shared" si="17"/>
        <v>-67.99505764327364</v>
      </c>
      <c r="AN45" s="3">
        <f t="shared" si="17"/>
        <v>-67.95685713015168</v>
      </c>
      <c r="AO45" s="3">
        <f t="shared" si="17"/>
        <v>-66.6368326643693</v>
      </c>
      <c r="AP45" s="3">
        <f t="shared" si="17"/>
        <v>-67.29198919674485</v>
      </c>
      <c r="AQ45" s="3">
        <f t="shared" si="17"/>
        <v>-67.63608895632909</v>
      </c>
      <c r="AR45" s="3">
        <f t="shared" si="17"/>
        <v>-67.94138611575409</v>
      </c>
      <c r="AS45" s="3">
        <f t="shared" si="17"/>
        <v>-67.95685713015168</v>
      </c>
      <c r="AT45" s="3">
        <f t="shared" si="17"/>
        <v>-67.79269658377868</v>
      </c>
      <c r="AU45" s="3">
        <f t="shared" si="17"/>
        <v>-67.84984113953436</v>
      </c>
      <c r="AV45" s="3">
        <f t="shared" si="17"/>
        <v>-67.93808523964961</v>
      </c>
      <c r="AW45" s="3">
        <f t="shared" si="17"/>
        <v>-67.9953897211719</v>
      </c>
      <c r="AX45" s="3">
        <f t="shared" si="17"/>
        <v>-67.99505764327364</v>
      </c>
      <c r="AY45" s="3">
        <f t="shared" si="17"/>
        <v>-67.9953897211719</v>
      </c>
      <c r="AZ45" s="3">
        <f t="shared" si="17"/>
        <v>-67.99505764327364</v>
      </c>
      <c r="BA45" s="3">
        <f t="shared" si="17"/>
        <v>-67.9953897211719</v>
      </c>
      <c r="BB45" s="3">
        <f t="shared" si="17"/>
        <v>-67.99505764327364</v>
      </c>
      <c r="BC45" s="3">
        <f t="shared" si="17"/>
        <v>-67.79269658377868</v>
      </c>
      <c r="BD45" s="3">
        <f t="shared" si="17"/>
        <v>-67.98867145918997</v>
      </c>
      <c r="BE45" s="3">
        <f t="shared" si="17"/>
        <v>-67.99505764327364</v>
      </c>
      <c r="BF45" s="3">
        <f t="shared" si="17"/>
        <v>-66.6368326643693</v>
      </c>
      <c r="BG45" s="3">
        <f t="shared" si="17"/>
        <v>-67.29198919674485</v>
      </c>
      <c r="BH45" s="3">
        <f t="shared" si="17"/>
        <v>-67.47388181654594</v>
      </c>
      <c r="BI45" s="3">
        <f t="shared" si="17"/>
        <v>-67.51648738534524</v>
      </c>
      <c r="BJ45" s="3">
        <f t="shared" si="17"/>
        <v>-67.98935484746494</v>
      </c>
      <c r="BK45" s="3">
        <f t="shared" si="17"/>
        <v>-67.99505764327364</v>
      </c>
      <c r="BL45" s="3">
        <f t="shared" si="17"/>
        <v>-67.9953897211719</v>
      </c>
      <c r="BM45" s="3">
        <f t="shared" si="17"/>
        <v>-67.99505764327364</v>
      </c>
      <c r="BN45" s="3">
        <f t="shared" si="17"/>
        <v>-67.9953897211719</v>
      </c>
      <c r="BO45" s="3">
        <f t="shared" si="17"/>
        <v>-67.99505764327364</v>
      </c>
      <c r="BP45" s="3">
        <f t="shared" si="17"/>
        <v>-67.9953897211719</v>
      </c>
      <c r="BQ45" s="3">
        <f t="shared" si="17"/>
        <v>-67.99884649415449</v>
      </c>
      <c r="BR45" s="3">
        <f t="shared" si="17"/>
        <v>-67.9989492856483</v>
      </c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</row>
    <row r="46" spans="4:212" ht="12.75">
      <c r="D46" s="3" t="s">
        <v>40</v>
      </c>
      <c r="E46" s="3" t="s">
        <v>99</v>
      </c>
      <c r="F46" s="3">
        <f aca="true" t="shared" si="18" ref="F46:AK46">+$F$32-$F$37*SIN(F43)</f>
        <v>98.01545736069497</v>
      </c>
      <c r="G46" s="3">
        <f t="shared" si="18"/>
        <v>101.96540897631981</v>
      </c>
      <c r="H46" s="3">
        <f t="shared" si="18"/>
        <v>102.83309378755223</v>
      </c>
      <c r="I46" s="3">
        <f t="shared" si="18"/>
        <v>101.22793202578079</v>
      </c>
      <c r="J46" s="3">
        <f t="shared" si="18"/>
        <v>101.03811826174928</v>
      </c>
      <c r="K46" s="3">
        <f t="shared" si="18"/>
        <v>95.27604179958821</v>
      </c>
      <c r="L46" s="3">
        <f t="shared" si="18"/>
        <v>95.27604179958821</v>
      </c>
      <c r="M46" s="3">
        <f t="shared" si="18"/>
        <v>96.50832378343524</v>
      </c>
      <c r="N46" s="3">
        <f t="shared" si="18"/>
        <v>98.40736811748162</v>
      </c>
      <c r="O46" s="3">
        <f t="shared" si="18"/>
        <v>97.57821757355376</v>
      </c>
      <c r="P46" s="3">
        <f t="shared" si="18"/>
        <v>98.40736811748162</v>
      </c>
      <c r="Q46" s="3">
        <f t="shared" si="18"/>
        <v>97.57821757355376</v>
      </c>
      <c r="R46" s="3">
        <f t="shared" si="18"/>
        <v>98.40736811748162</v>
      </c>
      <c r="S46" s="3">
        <f t="shared" si="18"/>
        <v>97.57821757355376</v>
      </c>
      <c r="T46" s="3">
        <f t="shared" si="18"/>
        <v>95.27604179958821</v>
      </c>
      <c r="U46" s="3">
        <f t="shared" si="18"/>
        <v>97.36148677905287</v>
      </c>
      <c r="V46" s="3">
        <f t="shared" si="18"/>
        <v>98.40736811748162</v>
      </c>
      <c r="W46" s="3">
        <f t="shared" si="18"/>
        <v>104.87137532796565</v>
      </c>
      <c r="X46" s="3">
        <f t="shared" si="18"/>
        <v>102.99871079576118</v>
      </c>
      <c r="Y46" s="3">
        <f t="shared" si="18"/>
        <v>102.6647432387582</v>
      </c>
      <c r="Z46" s="3">
        <f t="shared" si="18"/>
        <v>102.14399199794602</v>
      </c>
      <c r="AA46" s="3">
        <f t="shared" si="18"/>
        <v>96.93204813680909</v>
      </c>
      <c r="AB46" s="3">
        <f t="shared" si="18"/>
        <v>98.40736811748162</v>
      </c>
      <c r="AC46" s="3">
        <f t="shared" si="18"/>
        <v>97.57821757355376</v>
      </c>
      <c r="AD46" s="3">
        <f t="shared" si="18"/>
        <v>98.40736811748162</v>
      </c>
      <c r="AE46" s="3">
        <f t="shared" si="18"/>
        <v>97.57821757355376</v>
      </c>
      <c r="AF46" s="3">
        <f t="shared" si="18"/>
        <v>99.2455047199111</v>
      </c>
      <c r="AG46" s="3">
        <f t="shared" si="18"/>
        <v>96.71944448993229</v>
      </c>
      <c r="AH46" s="3">
        <f t="shared" si="18"/>
        <v>98.19448550758544</v>
      </c>
      <c r="AI46" s="3">
        <f t="shared" si="18"/>
        <v>97.7962234560548</v>
      </c>
      <c r="AJ46" s="3">
        <f t="shared" si="18"/>
        <v>98.61896055770127</v>
      </c>
      <c r="AK46" s="3">
        <f t="shared" si="18"/>
        <v>101.03811826174928</v>
      </c>
      <c r="AL46" s="3">
        <f aca="true" t="shared" si="19" ref="AL46:BR46">+$F$32-$F$37*SIN(AL43)</f>
        <v>98.61896055770127</v>
      </c>
      <c r="AM46" s="3">
        <f t="shared" si="19"/>
        <v>97.57821757355376</v>
      </c>
      <c r="AN46" s="3">
        <f t="shared" si="19"/>
        <v>99.2455047199111</v>
      </c>
      <c r="AO46" s="3">
        <f t="shared" si="19"/>
        <v>104.87137532796565</v>
      </c>
      <c r="AP46" s="3">
        <f t="shared" si="19"/>
        <v>102.99871079576118</v>
      </c>
      <c r="AQ46" s="3">
        <f t="shared" si="19"/>
        <v>101.60116180203654</v>
      </c>
      <c r="AR46" s="3">
        <f t="shared" si="19"/>
        <v>99.45143523638731</v>
      </c>
      <c r="AS46" s="3">
        <f t="shared" si="19"/>
        <v>99.2455047199111</v>
      </c>
      <c r="AT46" s="3">
        <f t="shared" si="19"/>
        <v>95.27604179958821</v>
      </c>
      <c r="AU46" s="3">
        <f t="shared" si="19"/>
        <v>95.67983377893165</v>
      </c>
      <c r="AV46" s="3">
        <f t="shared" si="19"/>
        <v>96.50832378343524</v>
      </c>
      <c r="AW46" s="3">
        <f t="shared" si="19"/>
        <v>98.40736811748162</v>
      </c>
      <c r="AX46" s="3">
        <f t="shared" si="19"/>
        <v>97.57821757355376</v>
      </c>
      <c r="AY46" s="3">
        <f t="shared" si="19"/>
        <v>98.40736811748162</v>
      </c>
      <c r="AZ46" s="3">
        <f t="shared" si="19"/>
        <v>97.57821757355376</v>
      </c>
      <c r="BA46" s="3">
        <f t="shared" si="19"/>
        <v>98.40736811748162</v>
      </c>
      <c r="BB46" s="3">
        <f t="shared" si="19"/>
        <v>97.57821757355376</v>
      </c>
      <c r="BC46" s="3">
        <f t="shared" si="19"/>
        <v>95.27604179958821</v>
      </c>
      <c r="BD46" s="3">
        <f t="shared" si="19"/>
        <v>97.36148677905287</v>
      </c>
      <c r="BE46" s="3">
        <f t="shared" si="19"/>
        <v>97.57821757355376</v>
      </c>
      <c r="BF46" s="3">
        <f t="shared" si="19"/>
        <v>104.87137532796565</v>
      </c>
      <c r="BG46" s="3">
        <f t="shared" si="19"/>
        <v>102.99871079576118</v>
      </c>
      <c r="BH46" s="3">
        <f t="shared" si="19"/>
        <v>102.32012201927044</v>
      </c>
      <c r="BI46" s="3">
        <f t="shared" si="19"/>
        <v>102.14399199794602</v>
      </c>
      <c r="BJ46" s="3">
        <f t="shared" si="19"/>
        <v>98.61896055770127</v>
      </c>
      <c r="BK46" s="3">
        <f t="shared" si="19"/>
        <v>97.57821757355376</v>
      </c>
      <c r="BL46" s="3">
        <f t="shared" si="19"/>
        <v>98.40736811748162</v>
      </c>
      <c r="BM46" s="3">
        <f t="shared" si="19"/>
        <v>97.57821757355376</v>
      </c>
      <c r="BN46" s="3">
        <f t="shared" si="19"/>
        <v>98.40736811748162</v>
      </c>
      <c r="BO46" s="3">
        <f t="shared" si="19"/>
        <v>97.57821757355376</v>
      </c>
      <c r="BP46" s="3">
        <f t="shared" si="19"/>
        <v>98.40736811748162</v>
      </c>
      <c r="BQ46" s="3">
        <f t="shared" si="19"/>
        <v>97.7962234560548</v>
      </c>
      <c r="BR46" s="3">
        <f t="shared" si="19"/>
        <v>98.19448550758544</v>
      </c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</row>
    <row r="47" spans="19:212" ht="12.75"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</row>
    <row r="48" spans="3:212" ht="15.75">
      <c r="C48" s="57" t="s">
        <v>115</v>
      </c>
      <c r="D48" s="3" t="s">
        <v>38</v>
      </c>
      <c r="E48" s="3" t="s">
        <v>99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</row>
    <row r="49" spans="4:212" ht="12.75">
      <c r="D49" s="3" t="s">
        <v>40</v>
      </c>
      <c r="E49" s="3" t="s">
        <v>99</v>
      </c>
      <c r="F49" s="3">
        <f aca="true" t="shared" si="20" ref="F49:AK49">+F45*TAN(-F43)+F46</f>
        <v>97.95706287112667</v>
      </c>
      <c r="G49" s="3">
        <f t="shared" si="20"/>
        <v>86.70754257168228</v>
      </c>
      <c r="H49" s="3">
        <f t="shared" si="20"/>
        <v>84.06294622163372</v>
      </c>
      <c r="I49" s="3">
        <f t="shared" si="20"/>
        <v>88.88577192489782</v>
      </c>
      <c r="J49" s="3">
        <f t="shared" si="20"/>
        <v>89.43794280425459</v>
      </c>
      <c r="K49" s="3">
        <f t="shared" si="20"/>
        <v>105.65470873845837</v>
      </c>
      <c r="L49" s="3">
        <f t="shared" si="20"/>
        <v>105.65470873845837</v>
      </c>
      <c r="M49" s="3">
        <f t="shared" si="20"/>
        <v>102.15784682878977</v>
      </c>
      <c r="N49" s="3">
        <f t="shared" si="20"/>
        <v>96.8681319943787</v>
      </c>
      <c r="O49" s="3">
        <f t="shared" si="20"/>
        <v>99.17193963700332</v>
      </c>
      <c r="P49" s="3">
        <f t="shared" si="20"/>
        <v>96.8681319943787</v>
      </c>
      <c r="Q49" s="3">
        <f t="shared" si="20"/>
        <v>99.17193963700332</v>
      </c>
      <c r="R49" s="3">
        <f t="shared" si="20"/>
        <v>96.8681319943787</v>
      </c>
      <c r="S49" s="3">
        <f t="shared" si="20"/>
        <v>99.17193963700332</v>
      </c>
      <c r="T49" s="3">
        <f t="shared" si="20"/>
        <v>105.65470873845837</v>
      </c>
      <c r="U49" s="3">
        <f t="shared" si="20"/>
        <v>99.77476480793952</v>
      </c>
      <c r="V49" s="3">
        <f t="shared" si="20"/>
        <v>96.8681319943787</v>
      </c>
      <c r="W49" s="3">
        <f t="shared" si="20"/>
        <v>77.34890773205315</v>
      </c>
      <c r="X49" s="3">
        <f t="shared" si="20"/>
        <v>83.54616609203592</v>
      </c>
      <c r="Y49" s="3">
        <f t="shared" si="20"/>
        <v>84.58404306791749</v>
      </c>
      <c r="Z49" s="3">
        <f t="shared" si="20"/>
        <v>86.17116723580952</v>
      </c>
      <c r="AA49" s="3">
        <f t="shared" si="20"/>
        <v>100.9717680650925</v>
      </c>
      <c r="AB49" s="3">
        <f t="shared" si="20"/>
        <v>96.8681319943787</v>
      </c>
      <c r="AC49" s="3">
        <f t="shared" si="20"/>
        <v>99.17193963700332</v>
      </c>
      <c r="AD49" s="3">
        <f t="shared" si="20"/>
        <v>96.8681319943787</v>
      </c>
      <c r="AE49" s="3">
        <f t="shared" si="20"/>
        <v>99.17193963700332</v>
      </c>
      <c r="AF49" s="3">
        <f t="shared" si="20"/>
        <v>94.53195235980422</v>
      </c>
      <c r="AG49" s="3">
        <f t="shared" si="20"/>
        <v>101.56613451147744</v>
      </c>
      <c r="AH49" s="3">
        <f t="shared" si="20"/>
        <v>97.45973094179304</v>
      </c>
      <c r="AI49" s="3">
        <f t="shared" si="20"/>
        <v>98.5660822320235</v>
      </c>
      <c r="AJ49" s="3">
        <f t="shared" si="20"/>
        <v>96.27964770568609</v>
      </c>
      <c r="AK49" s="3">
        <f t="shared" si="20"/>
        <v>89.43794280425459</v>
      </c>
      <c r="AL49" s="3">
        <f aca="true" t="shared" si="21" ref="AL49:BR49">+AL45*TAN(-AL43)+AL46</f>
        <v>96.27964770568609</v>
      </c>
      <c r="AM49" s="3">
        <f t="shared" si="21"/>
        <v>99.17193963700332</v>
      </c>
      <c r="AN49" s="3">
        <f t="shared" si="21"/>
        <v>94.53195235980422</v>
      </c>
      <c r="AO49" s="3">
        <f t="shared" si="21"/>
        <v>77.34890773205315</v>
      </c>
      <c r="AP49" s="3">
        <f t="shared" si="21"/>
        <v>83.54616609203592</v>
      </c>
      <c r="AQ49" s="3">
        <f t="shared" si="21"/>
        <v>87.79036165287604</v>
      </c>
      <c r="AR49" s="3">
        <f t="shared" si="21"/>
        <v>93.95506381997757</v>
      </c>
      <c r="AS49" s="3">
        <f t="shared" si="21"/>
        <v>94.53195235980422</v>
      </c>
      <c r="AT49" s="3">
        <f t="shared" si="21"/>
        <v>105.65470873845837</v>
      </c>
      <c r="AU49" s="3">
        <f t="shared" si="21"/>
        <v>104.49912288555213</v>
      </c>
      <c r="AV49" s="3">
        <f t="shared" si="21"/>
        <v>102.15784682878977</v>
      </c>
      <c r="AW49" s="3">
        <f t="shared" si="21"/>
        <v>96.8681319943787</v>
      </c>
      <c r="AX49" s="3">
        <f t="shared" si="21"/>
        <v>99.17193963700332</v>
      </c>
      <c r="AY49" s="3">
        <f t="shared" si="21"/>
        <v>96.8681319943787</v>
      </c>
      <c r="AZ49" s="3">
        <f t="shared" si="21"/>
        <v>99.17193963700332</v>
      </c>
      <c r="BA49" s="3">
        <f t="shared" si="21"/>
        <v>96.8681319943787</v>
      </c>
      <c r="BB49" s="3">
        <f t="shared" si="21"/>
        <v>99.17193963700332</v>
      </c>
      <c r="BC49" s="3">
        <f t="shared" si="21"/>
        <v>105.65470873845837</v>
      </c>
      <c r="BD49" s="3">
        <f t="shared" si="21"/>
        <v>99.77476480793952</v>
      </c>
      <c r="BE49" s="3">
        <f t="shared" si="21"/>
        <v>99.17193963700332</v>
      </c>
      <c r="BF49" s="3">
        <f t="shared" si="21"/>
        <v>77.34890773205315</v>
      </c>
      <c r="BG49" s="3">
        <f t="shared" si="21"/>
        <v>83.54616609203592</v>
      </c>
      <c r="BH49" s="3">
        <f t="shared" si="21"/>
        <v>85.63834486055711</v>
      </c>
      <c r="BI49" s="3">
        <f t="shared" si="21"/>
        <v>86.17116723580952</v>
      </c>
      <c r="BJ49" s="3">
        <f t="shared" si="21"/>
        <v>96.27964770568609</v>
      </c>
      <c r="BK49" s="3">
        <f t="shared" si="21"/>
        <v>99.17193963700332</v>
      </c>
      <c r="BL49" s="3">
        <f t="shared" si="21"/>
        <v>96.8681319943787</v>
      </c>
      <c r="BM49" s="3">
        <f t="shared" si="21"/>
        <v>99.17193963700332</v>
      </c>
      <c r="BN49" s="3">
        <f t="shared" si="21"/>
        <v>96.8681319943787</v>
      </c>
      <c r="BO49" s="3">
        <f t="shared" si="21"/>
        <v>99.17193963700332</v>
      </c>
      <c r="BP49" s="3">
        <f t="shared" si="21"/>
        <v>96.8681319943787</v>
      </c>
      <c r="BQ49" s="3">
        <f t="shared" si="21"/>
        <v>98.5660822320235</v>
      </c>
      <c r="BR49" s="3">
        <f t="shared" si="21"/>
        <v>97.45973094179304</v>
      </c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</row>
    <row r="50" spans="19:212" ht="12.75"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</row>
    <row r="51" spans="3:212" s="71" customFormat="1" ht="15.75">
      <c r="C51" s="62" t="s">
        <v>116</v>
      </c>
      <c r="D51" s="18" t="s">
        <v>38</v>
      </c>
      <c r="E51" s="18" t="s">
        <v>99</v>
      </c>
      <c r="F51" s="19">
        <f aca="true" t="shared" si="22" ref="F51:AK51">+F49/TAN(-F43)</f>
        <v>114070.34592381632</v>
      </c>
      <c r="G51" s="19">
        <f t="shared" si="22"/>
        <v>383.91795196964256</v>
      </c>
      <c r="H51" s="19">
        <f t="shared" si="22"/>
        <v>301.58076290169754</v>
      </c>
      <c r="I51" s="19">
        <f t="shared" si="22"/>
        <v>487.620954799847</v>
      </c>
      <c r="J51" s="19">
        <f t="shared" si="22"/>
        <v>522.2923694593946</v>
      </c>
      <c r="K51" s="19">
        <f t="shared" si="22"/>
        <v>-690.1288628242227</v>
      </c>
      <c r="L51" s="19">
        <f t="shared" si="22"/>
        <v>-690.1288628242227</v>
      </c>
      <c r="M51" s="19">
        <f t="shared" si="22"/>
        <v>-1228.4945914965922</v>
      </c>
      <c r="N51" s="19">
        <f t="shared" si="22"/>
        <v>4279.126696456373</v>
      </c>
      <c r="O51" s="19">
        <f t="shared" si="22"/>
        <v>-4231.102716629177</v>
      </c>
      <c r="P51" s="19">
        <f t="shared" si="22"/>
        <v>4279.126696456373</v>
      </c>
      <c r="Q51" s="19">
        <f t="shared" si="22"/>
        <v>-4231.102716629177</v>
      </c>
      <c r="R51" s="19">
        <f t="shared" si="22"/>
        <v>4279.126696456373</v>
      </c>
      <c r="S51" s="19">
        <f t="shared" si="22"/>
        <v>-4231.102716629177</v>
      </c>
      <c r="T51" s="19">
        <f t="shared" si="22"/>
        <v>-690.1288628242227</v>
      </c>
      <c r="U51" s="19">
        <f t="shared" si="22"/>
        <v>-2810.9292104956967</v>
      </c>
      <c r="V51" s="19">
        <f t="shared" si="22"/>
        <v>4279.126696456373</v>
      </c>
      <c r="W51" s="19">
        <f t="shared" si="22"/>
        <v>187.2755850597515</v>
      </c>
      <c r="X51" s="19">
        <f t="shared" si="22"/>
        <v>289.01039898487386</v>
      </c>
      <c r="Y51" s="19">
        <f t="shared" si="22"/>
        <v>315.2367121336154</v>
      </c>
      <c r="Z51" s="19">
        <f t="shared" si="22"/>
        <v>364.2420556349237</v>
      </c>
      <c r="AA51" s="19">
        <f t="shared" si="22"/>
        <v>-1698.8500760060026</v>
      </c>
      <c r="AB51" s="19">
        <f t="shared" si="22"/>
        <v>4279.126696456373</v>
      </c>
      <c r="AC51" s="19">
        <f t="shared" si="22"/>
        <v>-4231.102716629177</v>
      </c>
      <c r="AD51" s="19">
        <f t="shared" si="22"/>
        <v>4279.126696456373</v>
      </c>
      <c r="AE51" s="19">
        <f t="shared" si="22"/>
        <v>-4231.102716629177</v>
      </c>
      <c r="AF51" s="19">
        <f t="shared" si="22"/>
        <v>1362.8986993164237</v>
      </c>
      <c r="AG51" s="19">
        <f t="shared" si="22"/>
        <v>-1424.0367852725606</v>
      </c>
      <c r="AH51" s="19">
        <f t="shared" si="22"/>
        <v>9019.55511437593</v>
      </c>
      <c r="AI51" s="19">
        <f t="shared" si="22"/>
        <v>-8705.986220384528</v>
      </c>
      <c r="AJ51" s="19">
        <f t="shared" si="22"/>
        <v>2798.2538234729104</v>
      </c>
      <c r="AK51" s="19">
        <f t="shared" si="22"/>
        <v>522.2923694593946</v>
      </c>
      <c r="AL51" s="19">
        <f aca="true" t="shared" si="23" ref="AL51:BR51">+AL49/TAN(-AL43)</f>
        <v>2798.2538234729104</v>
      </c>
      <c r="AM51" s="19">
        <f t="shared" si="23"/>
        <v>-4231.102716629177</v>
      </c>
      <c r="AN51" s="19">
        <f t="shared" si="23"/>
        <v>1362.8986993164237</v>
      </c>
      <c r="AO51" s="19">
        <f t="shared" si="23"/>
        <v>187.2755850597515</v>
      </c>
      <c r="AP51" s="19">
        <f t="shared" si="23"/>
        <v>289.01039898487386</v>
      </c>
      <c r="AQ51" s="19">
        <f t="shared" si="23"/>
        <v>429.9386455623398</v>
      </c>
      <c r="AR51" s="19">
        <f t="shared" si="23"/>
        <v>1161.3911769982074</v>
      </c>
      <c r="AS51" s="19">
        <f t="shared" si="23"/>
        <v>1362.8986993164237</v>
      </c>
      <c r="AT51" s="19">
        <f t="shared" si="23"/>
        <v>-690.1288628242227</v>
      </c>
      <c r="AU51" s="19">
        <f t="shared" si="23"/>
        <v>-803.9478920906303</v>
      </c>
      <c r="AV51" s="19">
        <f t="shared" si="23"/>
        <v>-1228.4945914965922</v>
      </c>
      <c r="AW51" s="19">
        <f t="shared" si="23"/>
        <v>4279.126696456373</v>
      </c>
      <c r="AX51" s="19">
        <f t="shared" si="23"/>
        <v>-4231.102716629177</v>
      </c>
      <c r="AY51" s="19">
        <f t="shared" si="23"/>
        <v>4279.126696456373</v>
      </c>
      <c r="AZ51" s="19">
        <f t="shared" si="23"/>
        <v>-4231.102716629177</v>
      </c>
      <c r="BA51" s="19">
        <f t="shared" si="23"/>
        <v>4279.126696456373</v>
      </c>
      <c r="BB51" s="19">
        <f t="shared" si="23"/>
        <v>-4231.102716629177</v>
      </c>
      <c r="BC51" s="19">
        <f t="shared" si="23"/>
        <v>-690.1288628242227</v>
      </c>
      <c r="BD51" s="19">
        <f t="shared" si="23"/>
        <v>-2810.9292104956967</v>
      </c>
      <c r="BE51" s="19">
        <f t="shared" si="23"/>
        <v>-4231.102716629177</v>
      </c>
      <c r="BF51" s="19">
        <f t="shared" si="23"/>
        <v>187.2755850597515</v>
      </c>
      <c r="BG51" s="19">
        <f t="shared" si="23"/>
        <v>289.01039898487386</v>
      </c>
      <c r="BH51" s="19">
        <f t="shared" si="23"/>
        <v>346.38704888031975</v>
      </c>
      <c r="BI51" s="19">
        <f t="shared" si="23"/>
        <v>364.2420556349237</v>
      </c>
      <c r="BJ51" s="19">
        <f t="shared" si="23"/>
        <v>2798.2538234729104</v>
      </c>
      <c r="BK51" s="19">
        <f t="shared" si="23"/>
        <v>-4231.102716629177</v>
      </c>
      <c r="BL51" s="19">
        <f t="shared" si="23"/>
        <v>4279.126696456373</v>
      </c>
      <c r="BM51" s="19">
        <f t="shared" si="23"/>
        <v>-4231.102716629177</v>
      </c>
      <c r="BN51" s="19">
        <f t="shared" si="23"/>
        <v>4279.126696456373</v>
      </c>
      <c r="BO51" s="19">
        <f t="shared" si="23"/>
        <v>-4231.102716629177</v>
      </c>
      <c r="BP51" s="19">
        <f t="shared" si="23"/>
        <v>4279.126696456373</v>
      </c>
      <c r="BQ51" s="19">
        <f t="shared" si="23"/>
        <v>-8705.986220384528</v>
      </c>
      <c r="BR51" s="19">
        <f t="shared" si="23"/>
        <v>9019.55511437593</v>
      </c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</row>
    <row r="52" spans="3:212" s="71" customFormat="1" ht="12.75">
      <c r="C52" s="62"/>
      <c r="D52" s="18" t="s">
        <v>40</v>
      </c>
      <c r="E52" s="18" t="s">
        <v>99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0</v>
      </c>
      <c r="BR52" s="18">
        <v>0</v>
      </c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</row>
    <row r="53" spans="19:212" ht="12.75"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</row>
    <row r="54" spans="3:212" ht="15.75">
      <c r="C54" s="57" t="s">
        <v>117</v>
      </c>
      <c r="D54" s="64"/>
      <c r="E54" s="3" t="s">
        <v>99</v>
      </c>
      <c r="F54" s="19">
        <f aca="true" t="shared" si="24" ref="F54:AK54">SQRT((F51-F45)^2+(F52-F46)^2)</f>
        <v>114138.38800219487</v>
      </c>
      <c r="G54" s="19">
        <f t="shared" si="24"/>
        <v>462.8469276521183</v>
      </c>
      <c r="H54" s="19">
        <f t="shared" si="24"/>
        <v>382.98360626545906</v>
      </c>
      <c r="I54" s="19">
        <f t="shared" si="24"/>
        <v>564.4799090908093</v>
      </c>
      <c r="J54" s="19">
        <f t="shared" si="24"/>
        <v>598.6225591048355</v>
      </c>
      <c r="K54" s="19">
        <f t="shared" si="24"/>
        <v>629.5870296883905</v>
      </c>
      <c r="L54" s="19">
        <f t="shared" si="24"/>
        <v>629.5870296883905</v>
      </c>
      <c r="M54" s="19">
        <f t="shared" si="24"/>
        <v>1164.562261441959</v>
      </c>
      <c r="N54" s="19">
        <f t="shared" si="24"/>
        <v>4348.23578503195</v>
      </c>
      <c r="O54" s="19">
        <f t="shared" si="24"/>
        <v>4164.251059776766</v>
      </c>
      <c r="P54" s="19">
        <f t="shared" si="24"/>
        <v>4348.23578503195</v>
      </c>
      <c r="Q54" s="19">
        <f t="shared" si="24"/>
        <v>4164.251059776766</v>
      </c>
      <c r="R54" s="19">
        <f t="shared" si="24"/>
        <v>4348.23578503195</v>
      </c>
      <c r="S54" s="19">
        <f t="shared" si="24"/>
        <v>4164.251059776766</v>
      </c>
      <c r="T54" s="19">
        <f t="shared" si="24"/>
        <v>629.5870296883905</v>
      </c>
      <c r="U54" s="19">
        <f t="shared" si="24"/>
        <v>2744.667932518925</v>
      </c>
      <c r="V54" s="19">
        <f t="shared" si="24"/>
        <v>4348.23578503195</v>
      </c>
      <c r="W54" s="19">
        <f t="shared" si="24"/>
        <v>274.71716589555786</v>
      </c>
      <c r="X54" s="19">
        <f t="shared" si="24"/>
        <v>370.89098971195534</v>
      </c>
      <c r="Y54" s="19">
        <f t="shared" si="24"/>
        <v>396.1558619011127</v>
      </c>
      <c r="Z54" s="19">
        <f t="shared" si="24"/>
        <v>443.67649765596315</v>
      </c>
      <c r="AA54" s="19">
        <f t="shared" si="24"/>
        <v>1633.7598412435752</v>
      </c>
      <c r="AB54" s="19">
        <f t="shared" si="24"/>
        <v>4348.23578503195</v>
      </c>
      <c r="AC54" s="19">
        <f t="shared" si="24"/>
        <v>4164.251059776766</v>
      </c>
      <c r="AD54" s="19">
        <f t="shared" si="24"/>
        <v>4348.23578503195</v>
      </c>
      <c r="AE54" s="19">
        <f t="shared" si="24"/>
        <v>4164.251059776766</v>
      </c>
      <c r="AF54" s="19">
        <f t="shared" si="24"/>
        <v>1434.2933080863027</v>
      </c>
      <c r="AG54" s="19">
        <f t="shared" si="24"/>
        <v>1359.5271638999184</v>
      </c>
      <c r="AH54" s="19">
        <f t="shared" si="24"/>
        <v>9088.084562599324</v>
      </c>
      <c r="AI54" s="19">
        <f t="shared" si="24"/>
        <v>8638.540963195797</v>
      </c>
      <c r="AJ54" s="19">
        <f t="shared" si="24"/>
        <v>2867.9392700420926</v>
      </c>
      <c r="AK54" s="19">
        <f t="shared" si="24"/>
        <v>598.6225591048355</v>
      </c>
      <c r="AL54" s="19">
        <f aca="true" t="shared" si="25" ref="AL54:BR54">SQRT((AL51-AL45)^2+(AL52-AL46)^2)</f>
        <v>2867.9392700420926</v>
      </c>
      <c r="AM54" s="19">
        <f t="shared" si="25"/>
        <v>4164.251059776766</v>
      </c>
      <c r="AN54" s="19">
        <f t="shared" si="25"/>
        <v>1434.2933080863027</v>
      </c>
      <c r="AO54" s="19">
        <f t="shared" si="25"/>
        <v>274.71716589555786</v>
      </c>
      <c r="AP54" s="19">
        <f t="shared" si="25"/>
        <v>370.89098971195534</v>
      </c>
      <c r="AQ54" s="19">
        <f t="shared" si="25"/>
        <v>507.8419168509502</v>
      </c>
      <c r="AR54" s="19">
        <f t="shared" si="25"/>
        <v>1233.348749828255</v>
      </c>
      <c r="AS54" s="19">
        <f t="shared" si="25"/>
        <v>1434.2933080863027</v>
      </c>
      <c r="AT54" s="19">
        <f t="shared" si="25"/>
        <v>629.5870296883905</v>
      </c>
      <c r="AU54" s="19">
        <f t="shared" si="25"/>
        <v>742.2903550538471</v>
      </c>
      <c r="AV54" s="19">
        <f t="shared" si="25"/>
        <v>1164.562261441959</v>
      </c>
      <c r="AW54" s="19">
        <f t="shared" si="25"/>
        <v>4348.23578503195</v>
      </c>
      <c r="AX54" s="19">
        <f t="shared" si="25"/>
        <v>4164.251059776766</v>
      </c>
      <c r="AY54" s="19">
        <f t="shared" si="25"/>
        <v>4348.23578503195</v>
      </c>
      <c r="AZ54" s="19">
        <f t="shared" si="25"/>
        <v>4164.251059776766</v>
      </c>
      <c r="BA54" s="19">
        <f t="shared" si="25"/>
        <v>4348.23578503195</v>
      </c>
      <c r="BB54" s="19">
        <f t="shared" si="25"/>
        <v>4164.251059776766</v>
      </c>
      <c r="BC54" s="19">
        <f t="shared" si="25"/>
        <v>629.5870296883905</v>
      </c>
      <c r="BD54" s="19">
        <f t="shared" si="25"/>
        <v>2744.667932518925</v>
      </c>
      <c r="BE54" s="19">
        <f t="shared" si="25"/>
        <v>4164.251059776766</v>
      </c>
      <c r="BF54" s="19">
        <f t="shared" si="25"/>
        <v>274.71716589555786</v>
      </c>
      <c r="BG54" s="19">
        <f t="shared" si="25"/>
        <v>370.89098971195534</v>
      </c>
      <c r="BH54" s="19">
        <f t="shared" si="25"/>
        <v>426.3218002018126</v>
      </c>
      <c r="BI54" s="19">
        <f t="shared" si="25"/>
        <v>443.67649765596315</v>
      </c>
      <c r="BJ54" s="19">
        <f t="shared" si="25"/>
        <v>2867.9392700420926</v>
      </c>
      <c r="BK54" s="19">
        <f t="shared" si="25"/>
        <v>4164.251059776766</v>
      </c>
      <c r="BL54" s="19">
        <f t="shared" si="25"/>
        <v>4348.23578503195</v>
      </c>
      <c r="BM54" s="19">
        <f t="shared" si="25"/>
        <v>4164.251059776766</v>
      </c>
      <c r="BN54" s="19">
        <f t="shared" si="25"/>
        <v>4348.23578503195</v>
      </c>
      <c r="BO54" s="19">
        <f t="shared" si="25"/>
        <v>4164.251059776766</v>
      </c>
      <c r="BP54" s="19">
        <f t="shared" si="25"/>
        <v>4348.23578503195</v>
      </c>
      <c r="BQ54" s="19">
        <f t="shared" si="25"/>
        <v>8638.540963195797</v>
      </c>
      <c r="BR54" s="19">
        <f t="shared" si="25"/>
        <v>9088.084562599324</v>
      </c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</row>
    <row r="55" spans="19:212" ht="12.75"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</row>
    <row r="56" spans="3:212" ht="12.75">
      <c r="C56" s="53" t="s">
        <v>118</v>
      </c>
      <c r="E56" s="3" t="s">
        <v>99</v>
      </c>
      <c r="F56" s="18">
        <f aca="true" t="shared" si="26" ref="F56:AK56">ABS(F51)/COS(F43)</f>
        <v>114070.38798375889</v>
      </c>
      <c r="G56" s="18">
        <f t="shared" si="26"/>
        <v>393.5875909926339</v>
      </c>
      <c r="H56" s="18">
        <f t="shared" si="26"/>
        <v>313.0775231150125</v>
      </c>
      <c r="I56" s="18">
        <f t="shared" si="26"/>
        <v>495.6560057243324</v>
      </c>
      <c r="J56" s="18">
        <f t="shared" si="26"/>
        <v>529.8947676742674</v>
      </c>
      <c r="K56" s="18">
        <f t="shared" si="26"/>
        <v>698.1695816788807</v>
      </c>
      <c r="L56" s="18">
        <f t="shared" si="26"/>
        <v>698.1695816788807</v>
      </c>
      <c r="M56" s="18">
        <f t="shared" si="26"/>
        <v>1232.7348405091313</v>
      </c>
      <c r="N56" s="18">
        <f t="shared" si="26"/>
        <v>4280.22297542099</v>
      </c>
      <c r="O56" s="18">
        <f t="shared" si="26"/>
        <v>4232.2647923160675</v>
      </c>
      <c r="P56" s="18">
        <f t="shared" si="26"/>
        <v>4280.22297542099</v>
      </c>
      <c r="Q56" s="18">
        <f t="shared" si="26"/>
        <v>4232.2647923160675</v>
      </c>
      <c r="R56" s="18">
        <f t="shared" si="26"/>
        <v>4280.22297542099</v>
      </c>
      <c r="S56" s="18">
        <f t="shared" si="26"/>
        <v>4232.2647923160675</v>
      </c>
      <c r="T56" s="18">
        <f t="shared" si="26"/>
        <v>698.1695816788807</v>
      </c>
      <c r="U56" s="18">
        <f t="shared" si="26"/>
        <v>2812.699420505227</v>
      </c>
      <c r="V56" s="18">
        <f t="shared" si="26"/>
        <v>4280.22297542099</v>
      </c>
      <c r="W56" s="18">
        <f t="shared" si="26"/>
        <v>202.62033038867025</v>
      </c>
      <c r="X56" s="18">
        <f t="shared" si="26"/>
        <v>300.84376774344855</v>
      </c>
      <c r="Y56" s="18">
        <f t="shared" si="26"/>
        <v>326.3872623411141</v>
      </c>
      <c r="Z56" s="18">
        <f t="shared" si="26"/>
        <v>374.2963333455682</v>
      </c>
      <c r="AA56" s="18">
        <f t="shared" si="26"/>
        <v>1701.8480774416357</v>
      </c>
      <c r="AB56" s="18">
        <f t="shared" si="26"/>
        <v>4280.22297542099</v>
      </c>
      <c r="AC56" s="18">
        <f t="shared" si="26"/>
        <v>4232.2647923160675</v>
      </c>
      <c r="AD56" s="18">
        <f t="shared" si="26"/>
        <v>4280.22297542099</v>
      </c>
      <c r="AE56" s="18">
        <f t="shared" si="26"/>
        <v>4232.2647923160675</v>
      </c>
      <c r="AF56" s="18">
        <f t="shared" si="26"/>
        <v>1366.1731788522845</v>
      </c>
      <c r="AG56" s="18">
        <f t="shared" si="26"/>
        <v>1427.6541757333996</v>
      </c>
      <c r="AH56" s="18">
        <f t="shared" si="26"/>
        <v>9020.081643777967</v>
      </c>
      <c r="AI56" s="18">
        <f t="shared" si="26"/>
        <v>8706.54416758405</v>
      </c>
      <c r="AJ56" s="18">
        <f t="shared" si="26"/>
        <v>2799.909682676049</v>
      </c>
      <c r="AK56" s="18">
        <f t="shared" si="26"/>
        <v>529.8947676742674</v>
      </c>
      <c r="AL56" s="18">
        <f aca="true" t="shared" si="27" ref="AL56:BR56">ABS(AL51)/COS(AL43)</f>
        <v>2799.909682676049</v>
      </c>
      <c r="AM56" s="18">
        <f t="shared" si="27"/>
        <v>4232.2647923160675</v>
      </c>
      <c r="AN56" s="18">
        <f t="shared" si="27"/>
        <v>1366.1731788522845</v>
      </c>
      <c r="AO56" s="18">
        <f t="shared" si="27"/>
        <v>202.62033038867025</v>
      </c>
      <c r="AP56" s="18">
        <f t="shared" si="27"/>
        <v>300.84376774344855</v>
      </c>
      <c r="AQ56" s="18">
        <f t="shared" si="27"/>
        <v>438.8101942151321</v>
      </c>
      <c r="AR56" s="18">
        <f t="shared" si="27"/>
        <v>1165.1854015677923</v>
      </c>
      <c r="AS56" s="18">
        <f t="shared" si="27"/>
        <v>1366.1731788522845</v>
      </c>
      <c r="AT56" s="18">
        <f t="shared" si="27"/>
        <v>698.1695816788807</v>
      </c>
      <c r="AU56" s="18">
        <f t="shared" si="27"/>
        <v>810.7109718517552</v>
      </c>
      <c r="AV56" s="18">
        <f t="shared" si="27"/>
        <v>1232.7348405091313</v>
      </c>
      <c r="AW56" s="18">
        <f t="shared" si="27"/>
        <v>4280.22297542099</v>
      </c>
      <c r="AX56" s="18">
        <f t="shared" si="27"/>
        <v>4232.2647923160675</v>
      </c>
      <c r="AY56" s="18">
        <f t="shared" si="27"/>
        <v>4280.22297542099</v>
      </c>
      <c r="AZ56" s="18">
        <f t="shared" si="27"/>
        <v>4232.2647923160675</v>
      </c>
      <c r="BA56" s="18">
        <f t="shared" si="27"/>
        <v>4280.22297542099</v>
      </c>
      <c r="BB56" s="18">
        <f t="shared" si="27"/>
        <v>4232.2647923160675</v>
      </c>
      <c r="BC56" s="18">
        <f t="shared" si="27"/>
        <v>698.1695816788807</v>
      </c>
      <c r="BD56" s="18">
        <f t="shared" si="27"/>
        <v>2812.699420505227</v>
      </c>
      <c r="BE56" s="18">
        <f t="shared" si="27"/>
        <v>4232.2647923160675</v>
      </c>
      <c r="BF56" s="18">
        <f t="shared" si="27"/>
        <v>202.62033038867025</v>
      </c>
      <c r="BG56" s="18">
        <f t="shared" si="27"/>
        <v>300.84376774344855</v>
      </c>
      <c r="BH56" s="18">
        <f t="shared" si="27"/>
        <v>356.8163585690442</v>
      </c>
      <c r="BI56" s="18">
        <f t="shared" si="27"/>
        <v>374.2963333455682</v>
      </c>
      <c r="BJ56" s="18">
        <f t="shared" si="27"/>
        <v>2799.909682676049</v>
      </c>
      <c r="BK56" s="18">
        <f t="shared" si="27"/>
        <v>4232.2647923160675</v>
      </c>
      <c r="BL56" s="18">
        <f t="shared" si="27"/>
        <v>4280.22297542099</v>
      </c>
      <c r="BM56" s="18">
        <f t="shared" si="27"/>
        <v>4232.2647923160675</v>
      </c>
      <c r="BN56" s="18">
        <f t="shared" si="27"/>
        <v>4280.22297542099</v>
      </c>
      <c r="BO56" s="18">
        <f t="shared" si="27"/>
        <v>4232.2647923160675</v>
      </c>
      <c r="BP56" s="18">
        <f t="shared" si="27"/>
        <v>4280.22297542099</v>
      </c>
      <c r="BQ56" s="18">
        <f t="shared" si="27"/>
        <v>8706.54416758405</v>
      </c>
      <c r="BR56" s="18">
        <f t="shared" si="27"/>
        <v>9020.081643777967</v>
      </c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</row>
    <row r="57" spans="3:212" ht="12.75">
      <c r="C57" s="65"/>
      <c r="D57" s="66"/>
      <c r="E57" s="67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</row>
    <row r="58" spans="19:212" ht="12.75"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</row>
    <row r="59" spans="19:212" ht="12.75"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</row>
    <row r="60" spans="3:212" s="71" customFormat="1" ht="12.75">
      <c r="C60" s="71" t="s">
        <v>119</v>
      </c>
      <c r="D60" s="18" t="s">
        <v>38</v>
      </c>
      <c r="E60" s="18" t="s">
        <v>99</v>
      </c>
      <c r="F60" s="18">
        <f aca="true" t="shared" si="28" ref="F60:AK60">IF(F14&gt;=0,F23,F51)</f>
        <v>114070.34592381632</v>
      </c>
      <c r="G60" s="18">
        <f t="shared" si="28"/>
        <v>383.91795196964256</v>
      </c>
      <c r="H60" s="18">
        <f t="shared" si="28"/>
        <v>301.58076290169754</v>
      </c>
      <c r="I60" s="18">
        <f t="shared" si="28"/>
        <v>487.620954799847</v>
      </c>
      <c r="J60" s="18">
        <f t="shared" si="28"/>
        <v>522.2923694593946</v>
      </c>
      <c r="K60" s="18">
        <f t="shared" si="28"/>
        <v>-590.1288628242228</v>
      </c>
      <c r="L60" s="18">
        <f t="shared" si="28"/>
        <v>-590.1288628242228</v>
      </c>
      <c r="M60" s="18">
        <f t="shared" si="28"/>
        <v>-1128.494591496592</v>
      </c>
      <c r="N60" s="18">
        <f t="shared" si="28"/>
        <v>4279.126696456373</v>
      </c>
      <c r="O60" s="18">
        <f t="shared" si="28"/>
        <v>-4131.102716629178</v>
      </c>
      <c r="P60" s="18">
        <f t="shared" si="28"/>
        <v>4279.126696456373</v>
      </c>
      <c r="Q60" s="18">
        <f t="shared" si="28"/>
        <v>-4131.102716629178</v>
      </c>
      <c r="R60" s="18">
        <f t="shared" si="28"/>
        <v>4279.126696456373</v>
      </c>
      <c r="S60" s="18">
        <f t="shared" si="28"/>
        <v>-4131.102716629178</v>
      </c>
      <c r="T60" s="18">
        <f t="shared" si="28"/>
        <v>-590.1288628242228</v>
      </c>
      <c r="U60" s="18">
        <f t="shared" si="28"/>
        <v>-2710.9292104956967</v>
      </c>
      <c r="V60" s="18">
        <f t="shared" si="28"/>
        <v>4279.126696456373</v>
      </c>
      <c r="W60" s="18">
        <f t="shared" si="28"/>
        <v>187.2755850597515</v>
      </c>
      <c r="X60" s="18">
        <f t="shared" si="28"/>
        <v>289.01039898487386</v>
      </c>
      <c r="Y60" s="18">
        <f t="shared" si="28"/>
        <v>315.2367121336154</v>
      </c>
      <c r="Z60" s="18">
        <f t="shared" si="28"/>
        <v>364.2420556349237</v>
      </c>
      <c r="AA60" s="18">
        <f t="shared" si="28"/>
        <v>-1598.8500760060028</v>
      </c>
      <c r="AB60" s="18">
        <f t="shared" si="28"/>
        <v>4279.126696456373</v>
      </c>
      <c r="AC60" s="18">
        <f t="shared" si="28"/>
        <v>-4131.102716629178</v>
      </c>
      <c r="AD60" s="18">
        <f t="shared" si="28"/>
        <v>4279.126696456373</v>
      </c>
      <c r="AE60" s="18">
        <f t="shared" si="28"/>
        <v>-4131.102716629178</v>
      </c>
      <c r="AF60" s="18">
        <f t="shared" si="28"/>
        <v>1362.8986993164237</v>
      </c>
      <c r="AG60" s="18">
        <f t="shared" si="28"/>
        <v>-1324.0367852725606</v>
      </c>
      <c r="AH60" s="18">
        <f t="shared" si="28"/>
        <v>9019.55511437593</v>
      </c>
      <c r="AI60" s="18">
        <f t="shared" si="28"/>
        <v>-8605.986220384528</v>
      </c>
      <c r="AJ60" s="18">
        <f t="shared" si="28"/>
        <v>2798.2538234729104</v>
      </c>
      <c r="AK60" s="18">
        <f t="shared" si="28"/>
        <v>522.2923694593946</v>
      </c>
      <c r="AL60" s="18">
        <f aca="true" t="shared" si="29" ref="AL60:BR60">IF(AL14&gt;=0,AL23,AL51)</f>
        <v>2798.2538234729104</v>
      </c>
      <c r="AM60" s="18">
        <f t="shared" si="29"/>
        <v>-4131.102716629178</v>
      </c>
      <c r="AN60" s="18">
        <f t="shared" si="29"/>
        <v>1362.8986993164237</v>
      </c>
      <c r="AO60" s="18">
        <f t="shared" si="29"/>
        <v>187.2755850597515</v>
      </c>
      <c r="AP60" s="18">
        <f t="shared" si="29"/>
        <v>289.01039898487386</v>
      </c>
      <c r="AQ60" s="18">
        <f t="shared" si="29"/>
        <v>429.9386455623398</v>
      </c>
      <c r="AR60" s="18">
        <f t="shared" si="29"/>
        <v>1161.3911769982074</v>
      </c>
      <c r="AS60" s="18">
        <f t="shared" si="29"/>
        <v>1362.8986993164237</v>
      </c>
      <c r="AT60" s="18">
        <f t="shared" si="29"/>
        <v>-590.1288628242228</v>
      </c>
      <c r="AU60" s="18">
        <f t="shared" si="29"/>
        <v>-703.9478920906303</v>
      </c>
      <c r="AV60" s="18">
        <f t="shared" si="29"/>
        <v>-1128.494591496592</v>
      </c>
      <c r="AW60" s="18">
        <f t="shared" si="29"/>
        <v>4279.126696456373</v>
      </c>
      <c r="AX60" s="18">
        <f t="shared" si="29"/>
        <v>-4131.102716629178</v>
      </c>
      <c r="AY60" s="18">
        <f t="shared" si="29"/>
        <v>4279.126696456373</v>
      </c>
      <c r="AZ60" s="18">
        <f t="shared" si="29"/>
        <v>-4131.102716629178</v>
      </c>
      <c r="BA60" s="18">
        <f t="shared" si="29"/>
        <v>4279.126696456373</v>
      </c>
      <c r="BB60" s="18">
        <f t="shared" si="29"/>
        <v>-4131.102716629178</v>
      </c>
      <c r="BC60" s="18">
        <f t="shared" si="29"/>
        <v>-590.1288628242228</v>
      </c>
      <c r="BD60" s="18">
        <f t="shared" si="29"/>
        <v>-2710.9292104956967</v>
      </c>
      <c r="BE60" s="18">
        <f t="shared" si="29"/>
        <v>-4131.102716629178</v>
      </c>
      <c r="BF60" s="18">
        <f t="shared" si="29"/>
        <v>187.2755850597515</v>
      </c>
      <c r="BG60" s="18">
        <f t="shared" si="29"/>
        <v>289.01039898487386</v>
      </c>
      <c r="BH60" s="18">
        <f t="shared" si="29"/>
        <v>346.38704888031975</v>
      </c>
      <c r="BI60" s="18">
        <f t="shared" si="29"/>
        <v>364.2420556349237</v>
      </c>
      <c r="BJ60" s="18">
        <f t="shared" si="29"/>
        <v>2798.2538234729104</v>
      </c>
      <c r="BK60" s="18">
        <f t="shared" si="29"/>
        <v>-4131.102716629178</v>
      </c>
      <c r="BL60" s="18">
        <f t="shared" si="29"/>
        <v>4279.126696456373</v>
      </c>
      <c r="BM60" s="18">
        <f t="shared" si="29"/>
        <v>-4131.102716629178</v>
      </c>
      <c r="BN60" s="18">
        <f t="shared" si="29"/>
        <v>4279.126696456373</v>
      </c>
      <c r="BO60" s="18">
        <f t="shared" si="29"/>
        <v>-4131.102716629178</v>
      </c>
      <c r="BP60" s="18">
        <f t="shared" si="29"/>
        <v>4279.126696456373</v>
      </c>
      <c r="BQ60" s="18">
        <f t="shared" si="29"/>
        <v>-8605.986220384528</v>
      </c>
      <c r="BR60" s="18">
        <f t="shared" si="29"/>
        <v>9019.55511437593</v>
      </c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</row>
    <row r="61" spans="4:212" s="71" customFormat="1" ht="12.75">
      <c r="D61" s="18" t="s">
        <v>40</v>
      </c>
      <c r="E61" s="18" t="s">
        <v>99</v>
      </c>
      <c r="F61" s="18">
        <f aca="true" t="shared" si="30" ref="F61:AK61">IF(F14&gt;=0,F24,F52)</f>
        <v>0</v>
      </c>
      <c r="G61" s="18">
        <f t="shared" si="30"/>
        <v>0</v>
      </c>
      <c r="H61" s="18">
        <f t="shared" si="30"/>
        <v>0</v>
      </c>
      <c r="I61" s="18">
        <f t="shared" si="30"/>
        <v>0</v>
      </c>
      <c r="J61" s="18">
        <f t="shared" si="30"/>
        <v>0</v>
      </c>
      <c r="K61" s="18">
        <f t="shared" si="30"/>
        <v>0</v>
      </c>
      <c r="L61" s="18">
        <f t="shared" si="30"/>
        <v>0</v>
      </c>
      <c r="M61" s="18">
        <f t="shared" si="30"/>
        <v>0</v>
      </c>
      <c r="N61" s="18">
        <f t="shared" si="30"/>
        <v>0</v>
      </c>
      <c r="O61" s="18">
        <f t="shared" si="30"/>
        <v>0</v>
      </c>
      <c r="P61" s="18">
        <f t="shared" si="30"/>
        <v>0</v>
      </c>
      <c r="Q61" s="18">
        <f t="shared" si="30"/>
        <v>0</v>
      </c>
      <c r="R61" s="18">
        <f t="shared" si="30"/>
        <v>0</v>
      </c>
      <c r="S61" s="18">
        <f t="shared" si="30"/>
        <v>0</v>
      </c>
      <c r="T61" s="18">
        <f t="shared" si="30"/>
        <v>0</v>
      </c>
      <c r="U61" s="18">
        <f t="shared" si="30"/>
        <v>0</v>
      </c>
      <c r="V61" s="18">
        <f t="shared" si="30"/>
        <v>0</v>
      </c>
      <c r="W61" s="18">
        <f t="shared" si="30"/>
        <v>0</v>
      </c>
      <c r="X61" s="18">
        <f t="shared" si="30"/>
        <v>0</v>
      </c>
      <c r="Y61" s="18">
        <f t="shared" si="30"/>
        <v>0</v>
      </c>
      <c r="Z61" s="18">
        <f t="shared" si="30"/>
        <v>0</v>
      </c>
      <c r="AA61" s="18">
        <f t="shared" si="30"/>
        <v>0</v>
      </c>
      <c r="AB61" s="18">
        <f t="shared" si="30"/>
        <v>0</v>
      </c>
      <c r="AC61" s="18">
        <f t="shared" si="30"/>
        <v>0</v>
      </c>
      <c r="AD61" s="18">
        <f t="shared" si="30"/>
        <v>0</v>
      </c>
      <c r="AE61" s="18">
        <f t="shared" si="30"/>
        <v>0</v>
      </c>
      <c r="AF61" s="18">
        <f t="shared" si="30"/>
        <v>0</v>
      </c>
      <c r="AG61" s="18">
        <f t="shared" si="30"/>
        <v>0</v>
      </c>
      <c r="AH61" s="18">
        <f t="shared" si="30"/>
        <v>0</v>
      </c>
      <c r="AI61" s="18">
        <f t="shared" si="30"/>
        <v>0</v>
      </c>
      <c r="AJ61" s="18">
        <f t="shared" si="30"/>
        <v>0</v>
      </c>
      <c r="AK61" s="18">
        <f t="shared" si="30"/>
        <v>0</v>
      </c>
      <c r="AL61" s="18">
        <f aca="true" t="shared" si="31" ref="AL61:BR61">IF(AL14&gt;=0,AL24,AL52)</f>
        <v>0</v>
      </c>
      <c r="AM61" s="18">
        <f t="shared" si="31"/>
        <v>0</v>
      </c>
      <c r="AN61" s="18">
        <f t="shared" si="31"/>
        <v>0</v>
      </c>
      <c r="AO61" s="18">
        <f t="shared" si="31"/>
        <v>0</v>
      </c>
      <c r="AP61" s="18">
        <f t="shared" si="31"/>
        <v>0</v>
      </c>
      <c r="AQ61" s="18">
        <f t="shared" si="31"/>
        <v>0</v>
      </c>
      <c r="AR61" s="18">
        <f t="shared" si="31"/>
        <v>0</v>
      </c>
      <c r="AS61" s="18">
        <f t="shared" si="31"/>
        <v>0</v>
      </c>
      <c r="AT61" s="18">
        <f t="shared" si="31"/>
        <v>0</v>
      </c>
      <c r="AU61" s="18">
        <f t="shared" si="31"/>
        <v>0</v>
      </c>
      <c r="AV61" s="18">
        <f t="shared" si="31"/>
        <v>0</v>
      </c>
      <c r="AW61" s="18">
        <f t="shared" si="31"/>
        <v>0</v>
      </c>
      <c r="AX61" s="18">
        <f t="shared" si="31"/>
        <v>0</v>
      </c>
      <c r="AY61" s="18">
        <f t="shared" si="31"/>
        <v>0</v>
      </c>
      <c r="AZ61" s="18">
        <f t="shared" si="31"/>
        <v>0</v>
      </c>
      <c r="BA61" s="18">
        <f t="shared" si="31"/>
        <v>0</v>
      </c>
      <c r="BB61" s="18">
        <f t="shared" si="31"/>
        <v>0</v>
      </c>
      <c r="BC61" s="18">
        <f t="shared" si="31"/>
        <v>0</v>
      </c>
      <c r="BD61" s="18">
        <f t="shared" si="31"/>
        <v>0</v>
      </c>
      <c r="BE61" s="18">
        <f t="shared" si="31"/>
        <v>0</v>
      </c>
      <c r="BF61" s="18">
        <f t="shared" si="31"/>
        <v>0</v>
      </c>
      <c r="BG61" s="18">
        <f t="shared" si="31"/>
        <v>0</v>
      </c>
      <c r="BH61" s="18">
        <f t="shared" si="31"/>
        <v>0</v>
      </c>
      <c r="BI61" s="18">
        <f t="shared" si="31"/>
        <v>0</v>
      </c>
      <c r="BJ61" s="18">
        <f t="shared" si="31"/>
        <v>0</v>
      </c>
      <c r="BK61" s="18">
        <f t="shared" si="31"/>
        <v>0</v>
      </c>
      <c r="BL61" s="18">
        <f t="shared" si="31"/>
        <v>0</v>
      </c>
      <c r="BM61" s="18">
        <f t="shared" si="31"/>
        <v>0</v>
      </c>
      <c r="BN61" s="18">
        <f t="shared" si="31"/>
        <v>0</v>
      </c>
      <c r="BO61" s="18">
        <f t="shared" si="31"/>
        <v>0</v>
      </c>
      <c r="BP61" s="18">
        <f t="shared" si="31"/>
        <v>0</v>
      </c>
      <c r="BQ61" s="18">
        <f t="shared" si="31"/>
        <v>0</v>
      </c>
      <c r="BR61" s="18">
        <f t="shared" si="31"/>
        <v>0</v>
      </c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</row>
    <row r="62" spans="5:212" ht="12.75">
      <c r="E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</row>
    <row r="63" spans="3:212" ht="12.75">
      <c r="C63" s="57" t="s">
        <v>86</v>
      </c>
      <c r="D63" s="3" t="s">
        <v>38</v>
      </c>
      <c r="E63" s="3" t="s">
        <v>99</v>
      </c>
      <c r="F63" s="3">
        <f aca="true" t="shared" si="32" ref="F63:AK63">IF(F14&gt;=0,F20,F48)</f>
        <v>0</v>
      </c>
      <c r="G63" s="3">
        <f t="shared" si="32"/>
        <v>0</v>
      </c>
      <c r="H63" s="3">
        <f t="shared" si="32"/>
        <v>0</v>
      </c>
      <c r="I63" s="3">
        <f t="shared" si="32"/>
        <v>0</v>
      </c>
      <c r="J63" s="3">
        <f t="shared" si="32"/>
        <v>0</v>
      </c>
      <c r="K63" s="3">
        <f t="shared" si="32"/>
        <v>0</v>
      </c>
      <c r="L63" s="3">
        <f t="shared" si="32"/>
        <v>0</v>
      </c>
      <c r="M63" s="3">
        <f t="shared" si="32"/>
        <v>0</v>
      </c>
      <c r="N63" s="3">
        <f t="shared" si="32"/>
        <v>0</v>
      </c>
      <c r="O63" s="3">
        <f t="shared" si="32"/>
        <v>0</v>
      </c>
      <c r="P63" s="3">
        <f t="shared" si="32"/>
        <v>0</v>
      </c>
      <c r="Q63" s="3">
        <f t="shared" si="32"/>
        <v>0</v>
      </c>
      <c r="R63" s="3">
        <f t="shared" si="32"/>
        <v>0</v>
      </c>
      <c r="S63" s="3">
        <f t="shared" si="32"/>
        <v>0</v>
      </c>
      <c r="T63" s="3">
        <f t="shared" si="32"/>
        <v>0</v>
      </c>
      <c r="U63" s="3">
        <f t="shared" si="32"/>
        <v>0</v>
      </c>
      <c r="V63" s="3">
        <f t="shared" si="32"/>
        <v>0</v>
      </c>
      <c r="W63" s="3">
        <f t="shared" si="32"/>
        <v>0</v>
      </c>
      <c r="X63" s="3">
        <f t="shared" si="32"/>
        <v>0</v>
      </c>
      <c r="Y63" s="3">
        <f t="shared" si="32"/>
        <v>0</v>
      </c>
      <c r="Z63" s="3">
        <f t="shared" si="32"/>
        <v>0</v>
      </c>
      <c r="AA63" s="3">
        <f t="shared" si="32"/>
        <v>0</v>
      </c>
      <c r="AB63" s="3">
        <f t="shared" si="32"/>
        <v>0</v>
      </c>
      <c r="AC63" s="3">
        <f t="shared" si="32"/>
        <v>0</v>
      </c>
      <c r="AD63" s="3">
        <f t="shared" si="32"/>
        <v>0</v>
      </c>
      <c r="AE63" s="3">
        <f t="shared" si="32"/>
        <v>0</v>
      </c>
      <c r="AF63" s="3">
        <f t="shared" si="32"/>
        <v>0</v>
      </c>
      <c r="AG63" s="3">
        <f t="shared" si="32"/>
        <v>0</v>
      </c>
      <c r="AH63" s="3">
        <f t="shared" si="32"/>
        <v>0</v>
      </c>
      <c r="AI63" s="3">
        <f t="shared" si="32"/>
        <v>0</v>
      </c>
      <c r="AJ63" s="3">
        <f t="shared" si="32"/>
        <v>0</v>
      </c>
      <c r="AK63" s="3">
        <f t="shared" si="32"/>
        <v>0</v>
      </c>
      <c r="AL63" s="3">
        <f aca="true" t="shared" si="33" ref="AL63:BR63">IF(AL14&gt;=0,AL20,AL48)</f>
        <v>0</v>
      </c>
      <c r="AM63" s="3">
        <f t="shared" si="33"/>
        <v>0</v>
      </c>
      <c r="AN63" s="3">
        <f t="shared" si="33"/>
        <v>0</v>
      </c>
      <c r="AO63" s="3">
        <f t="shared" si="33"/>
        <v>0</v>
      </c>
      <c r="AP63" s="3">
        <f t="shared" si="33"/>
        <v>0</v>
      </c>
      <c r="AQ63" s="3">
        <f t="shared" si="33"/>
        <v>0</v>
      </c>
      <c r="AR63" s="3">
        <f t="shared" si="33"/>
        <v>0</v>
      </c>
      <c r="AS63" s="3">
        <f t="shared" si="33"/>
        <v>0</v>
      </c>
      <c r="AT63" s="3">
        <f t="shared" si="33"/>
        <v>0</v>
      </c>
      <c r="AU63" s="3">
        <f t="shared" si="33"/>
        <v>0</v>
      </c>
      <c r="AV63" s="3">
        <f t="shared" si="33"/>
        <v>0</v>
      </c>
      <c r="AW63" s="3">
        <f t="shared" si="33"/>
        <v>0</v>
      </c>
      <c r="AX63" s="3">
        <f t="shared" si="33"/>
        <v>0</v>
      </c>
      <c r="AY63" s="3">
        <f t="shared" si="33"/>
        <v>0</v>
      </c>
      <c r="AZ63" s="3">
        <f t="shared" si="33"/>
        <v>0</v>
      </c>
      <c r="BA63" s="3">
        <f t="shared" si="33"/>
        <v>0</v>
      </c>
      <c r="BB63" s="3">
        <f t="shared" si="33"/>
        <v>0</v>
      </c>
      <c r="BC63" s="3">
        <f t="shared" si="33"/>
        <v>0</v>
      </c>
      <c r="BD63" s="3">
        <f t="shared" si="33"/>
        <v>0</v>
      </c>
      <c r="BE63" s="3">
        <f t="shared" si="33"/>
        <v>0</v>
      </c>
      <c r="BF63" s="3">
        <f t="shared" si="33"/>
        <v>0</v>
      </c>
      <c r="BG63" s="3">
        <f t="shared" si="33"/>
        <v>0</v>
      </c>
      <c r="BH63" s="3">
        <f t="shared" si="33"/>
        <v>0</v>
      </c>
      <c r="BI63" s="3">
        <f t="shared" si="33"/>
        <v>0</v>
      </c>
      <c r="BJ63" s="3">
        <f t="shared" si="33"/>
        <v>0</v>
      </c>
      <c r="BK63" s="3">
        <f t="shared" si="33"/>
        <v>0</v>
      </c>
      <c r="BL63" s="3">
        <f t="shared" si="33"/>
        <v>0</v>
      </c>
      <c r="BM63" s="3">
        <f t="shared" si="33"/>
        <v>0</v>
      </c>
      <c r="BN63" s="3">
        <f t="shared" si="33"/>
        <v>0</v>
      </c>
      <c r="BO63" s="3">
        <f t="shared" si="33"/>
        <v>0</v>
      </c>
      <c r="BP63" s="3">
        <f t="shared" si="33"/>
        <v>0</v>
      </c>
      <c r="BQ63" s="3">
        <f t="shared" si="33"/>
        <v>0</v>
      </c>
      <c r="BR63" s="3">
        <f t="shared" si="33"/>
        <v>0</v>
      </c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</row>
    <row r="64" spans="4:212" ht="12.75">
      <c r="D64" s="3" t="s">
        <v>40</v>
      </c>
      <c r="E64" s="3" t="s">
        <v>99</v>
      </c>
      <c r="F64" s="3">
        <f aca="true" t="shared" si="34" ref="F64:AK64">IF(F14&gt;=0,F21,F49)</f>
        <v>97.95706287112667</v>
      </c>
      <c r="G64" s="3">
        <f t="shared" si="34"/>
        <v>86.70754257168228</v>
      </c>
      <c r="H64" s="3">
        <f t="shared" si="34"/>
        <v>84.06294622163372</v>
      </c>
      <c r="I64" s="3">
        <f t="shared" si="34"/>
        <v>88.88577192489782</v>
      </c>
      <c r="J64" s="3">
        <f t="shared" si="34"/>
        <v>89.43794280425459</v>
      </c>
      <c r="K64" s="3">
        <f t="shared" si="34"/>
        <v>90.34529126154163</v>
      </c>
      <c r="L64" s="3">
        <f t="shared" si="34"/>
        <v>90.34529126154163</v>
      </c>
      <c r="M64" s="3">
        <f t="shared" si="34"/>
        <v>93.84215317121023</v>
      </c>
      <c r="N64" s="3">
        <f t="shared" si="34"/>
        <v>96.8681319943787</v>
      </c>
      <c r="O64" s="3">
        <f t="shared" si="34"/>
        <v>96.82806036299668</v>
      </c>
      <c r="P64" s="3">
        <f t="shared" si="34"/>
        <v>96.8681319943787</v>
      </c>
      <c r="Q64" s="3">
        <f t="shared" si="34"/>
        <v>96.82806036299668</v>
      </c>
      <c r="R64" s="3">
        <f t="shared" si="34"/>
        <v>96.8681319943787</v>
      </c>
      <c r="S64" s="3">
        <f t="shared" si="34"/>
        <v>96.82806036299668</v>
      </c>
      <c r="T64" s="3">
        <f t="shared" si="34"/>
        <v>90.34529126154163</v>
      </c>
      <c r="U64" s="3">
        <f t="shared" si="34"/>
        <v>96.22523519206048</v>
      </c>
      <c r="V64" s="3">
        <f t="shared" si="34"/>
        <v>96.8681319943787</v>
      </c>
      <c r="W64" s="3">
        <f t="shared" si="34"/>
        <v>77.34890773205315</v>
      </c>
      <c r="X64" s="3">
        <f t="shared" si="34"/>
        <v>83.54616609203592</v>
      </c>
      <c r="Y64" s="3">
        <f t="shared" si="34"/>
        <v>84.58404306791749</v>
      </c>
      <c r="Z64" s="3">
        <f t="shared" si="34"/>
        <v>86.17116723580952</v>
      </c>
      <c r="AA64" s="3">
        <f t="shared" si="34"/>
        <v>95.0282319349075</v>
      </c>
      <c r="AB64" s="3">
        <f t="shared" si="34"/>
        <v>96.8681319943787</v>
      </c>
      <c r="AC64" s="3">
        <f t="shared" si="34"/>
        <v>96.82806036299668</v>
      </c>
      <c r="AD64" s="3">
        <f t="shared" si="34"/>
        <v>96.8681319943787</v>
      </c>
      <c r="AE64" s="3">
        <f t="shared" si="34"/>
        <v>96.82806036299668</v>
      </c>
      <c r="AF64" s="3">
        <f t="shared" si="34"/>
        <v>94.53195235980422</v>
      </c>
      <c r="AG64" s="3">
        <f t="shared" si="34"/>
        <v>94.43386548852256</v>
      </c>
      <c r="AH64" s="3">
        <f t="shared" si="34"/>
        <v>97.45973094179304</v>
      </c>
      <c r="AI64" s="3">
        <f t="shared" si="34"/>
        <v>97.4339177679765</v>
      </c>
      <c r="AJ64" s="3">
        <f t="shared" si="34"/>
        <v>96.27964770568609</v>
      </c>
      <c r="AK64" s="3">
        <f t="shared" si="34"/>
        <v>89.43794280425459</v>
      </c>
      <c r="AL64" s="3">
        <f aca="true" t="shared" si="35" ref="AL64:BR64">IF(AL14&gt;=0,AL21,AL49)</f>
        <v>96.27964770568609</v>
      </c>
      <c r="AM64" s="3">
        <f t="shared" si="35"/>
        <v>96.82806036299668</v>
      </c>
      <c r="AN64" s="3">
        <f t="shared" si="35"/>
        <v>94.53195235980422</v>
      </c>
      <c r="AO64" s="3">
        <f t="shared" si="35"/>
        <v>77.34890773205315</v>
      </c>
      <c r="AP64" s="3">
        <f t="shared" si="35"/>
        <v>83.54616609203592</v>
      </c>
      <c r="AQ64" s="3">
        <f t="shared" si="35"/>
        <v>87.79036165287604</v>
      </c>
      <c r="AR64" s="3">
        <f t="shared" si="35"/>
        <v>93.95506381997757</v>
      </c>
      <c r="AS64" s="3">
        <f t="shared" si="35"/>
        <v>94.53195235980422</v>
      </c>
      <c r="AT64" s="3">
        <f t="shared" si="35"/>
        <v>90.34529126154163</v>
      </c>
      <c r="AU64" s="3">
        <f t="shared" si="35"/>
        <v>91.50087711444787</v>
      </c>
      <c r="AV64" s="3">
        <f t="shared" si="35"/>
        <v>93.84215317121023</v>
      </c>
      <c r="AW64" s="3">
        <f t="shared" si="35"/>
        <v>96.8681319943787</v>
      </c>
      <c r="AX64" s="3">
        <f t="shared" si="35"/>
        <v>96.82806036299668</v>
      </c>
      <c r="AY64" s="3">
        <f t="shared" si="35"/>
        <v>96.8681319943787</v>
      </c>
      <c r="AZ64" s="3">
        <f t="shared" si="35"/>
        <v>96.82806036299668</v>
      </c>
      <c r="BA64" s="3">
        <f t="shared" si="35"/>
        <v>96.8681319943787</v>
      </c>
      <c r="BB64" s="3">
        <f t="shared" si="35"/>
        <v>96.82806036299668</v>
      </c>
      <c r="BC64" s="3">
        <f t="shared" si="35"/>
        <v>90.34529126154163</v>
      </c>
      <c r="BD64" s="3">
        <f t="shared" si="35"/>
        <v>96.22523519206048</v>
      </c>
      <c r="BE64" s="3">
        <f t="shared" si="35"/>
        <v>96.82806036299668</v>
      </c>
      <c r="BF64" s="3">
        <f t="shared" si="35"/>
        <v>77.34890773205315</v>
      </c>
      <c r="BG64" s="3">
        <f t="shared" si="35"/>
        <v>83.54616609203592</v>
      </c>
      <c r="BH64" s="3">
        <f t="shared" si="35"/>
        <v>85.63834486055711</v>
      </c>
      <c r="BI64" s="3">
        <f t="shared" si="35"/>
        <v>86.17116723580952</v>
      </c>
      <c r="BJ64" s="3">
        <f t="shared" si="35"/>
        <v>96.27964770568609</v>
      </c>
      <c r="BK64" s="3">
        <f t="shared" si="35"/>
        <v>96.82806036299668</v>
      </c>
      <c r="BL64" s="3">
        <f t="shared" si="35"/>
        <v>96.8681319943787</v>
      </c>
      <c r="BM64" s="3">
        <f t="shared" si="35"/>
        <v>96.82806036299668</v>
      </c>
      <c r="BN64" s="3">
        <f t="shared" si="35"/>
        <v>96.8681319943787</v>
      </c>
      <c r="BO64" s="3">
        <f t="shared" si="35"/>
        <v>96.82806036299668</v>
      </c>
      <c r="BP64" s="3">
        <f t="shared" si="35"/>
        <v>96.8681319943787</v>
      </c>
      <c r="BQ64" s="3">
        <f t="shared" si="35"/>
        <v>97.4339177679765</v>
      </c>
      <c r="BR64" s="3">
        <f t="shared" si="35"/>
        <v>97.45973094179304</v>
      </c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</row>
    <row r="65" spans="5:212" ht="12.75">
      <c r="E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</row>
    <row r="66" spans="6:222" ht="12.75"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</row>
    <row r="67" spans="3:220" ht="12.75">
      <c r="C67" s="73" t="s">
        <v>120</v>
      </c>
      <c r="D67" s="32" t="s">
        <v>38</v>
      </c>
      <c r="E67" s="32" t="s">
        <v>39</v>
      </c>
      <c r="F67" s="74">
        <f aca="true" t="shared" si="36" ref="F67:AK67">(F60-$F$6)/1000</f>
        <v>114.07034592381632</v>
      </c>
      <c r="G67" s="74">
        <f t="shared" si="36"/>
        <v>0.38391795196964257</v>
      </c>
      <c r="H67" s="74">
        <f t="shared" si="36"/>
        <v>0.30158076290169755</v>
      </c>
      <c r="I67" s="74">
        <f t="shared" si="36"/>
        <v>0.487620954799847</v>
      </c>
      <c r="J67" s="74">
        <f t="shared" si="36"/>
        <v>0.5222923694593946</v>
      </c>
      <c r="K67" s="74">
        <f t="shared" si="36"/>
        <v>-0.5901288628242228</v>
      </c>
      <c r="L67" s="74">
        <f t="shared" si="36"/>
        <v>-0.5901288628242228</v>
      </c>
      <c r="M67" s="74">
        <f t="shared" si="36"/>
        <v>-1.128494591496592</v>
      </c>
      <c r="N67" s="74">
        <f t="shared" si="36"/>
        <v>4.279126696456373</v>
      </c>
      <c r="O67" s="74">
        <f t="shared" si="36"/>
        <v>-4.131102716629178</v>
      </c>
      <c r="P67" s="74">
        <f t="shared" si="36"/>
        <v>4.279126696456373</v>
      </c>
      <c r="Q67" s="74">
        <f t="shared" si="36"/>
        <v>-4.131102716629178</v>
      </c>
      <c r="R67" s="74">
        <f t="shared" si="36"/>
        <v>4.279126696456373</v>
      </c>
      <c r="S67" s="74">
        <f t="shared" si="36"/>
        <v>-4.131102716629178</v>
      </c>
      <c r="T67" s="74">
        <f t="shared" si="36"/>
        <v>-0.5901288628242228</v>
      </c>
      <c r="U67" s="74">
        <f t="shared" si="36"/>
        <v>-2.7109292104956966</v>
      </c>
      <c r="V67" s="74">
        <f t="shared" si="36"/>
        <v>4.279126696456373</v>
      </c>
      <c r="W67" s="74">
        <f t="shared" si="36"/>
        <v>0.1872755850597515</v>
      </c>
      <c r="X67" s="74">
        <f t="shared" si="36"/>
        <v>0.28901039898487385</v>
      </c>
      <c r="Y67" s="74">
        <f t="shared" si="36"/>
        <v>0.3152367121336154</v>
      </c>
      <c r="Z67" s="74">
        <f t="shared" si="36"/>
        <v>0.3642420556349237</v>
      </c>
      <c r="AA67" s="74">
        <f t="shared" si="36"/>
        <v>-1.598850076006003</v>
      </c>
      <c r="AB67" s="74">
        <f t="shared" si="36"/>
        <v>4.279126696456373</v>
      </c>
      <c r="AC67" s="74">
        <f t="shared" si="36"/>
        <v>-4.131102716629178</v>
      </c>
      <c r="AD67" s="74">
        <f t="shared" si="36"/>
        <v>4.279126696456373</v>
      </c>
      <c r="AE67" s="74">
        <f t="shared" si="36"/>
        <v>-4.131102716629178</v>
      </c>
      <c r="AF67" s="74">
        <f t="shared" si="36"/>
        <v>1.3628986993164238</v>
      </c>
      <c r="AG67" s="74">
        <f t="shared" si="36"/>
        <v>-1.3240367852725605</v>
      </c>
      <c r="AH67" s="74">
        <f t="shared" si="36"/>
        <v>9.01955511437593</v>
      </c>
      <c r="AI67" s="74">
        <f t="shared" si="36"/>
        <v>-8.605986220384528</v>
      </c>
      <c r="AJ67" s="74">
        <f t="shared" si="36"/>
        <v>2.7982538234729106</v>
      </c>
      <c r="AK67" s="74">
        <f t="shared" si="36"/>
        <v>0.5222923694593946</v>
      </c>
      <c r="AL67" s="74">
        <f aca="true" t="shared" si="37" ref="AL67:BR67">(AL60-$F$6)/1000</f>
        <v>2.7982538234729106</v>
      </c>
      <c r="AM67" s="74">
        <f t="shared" si="37"/>
        <v>-4.131102716629178</v>
      </c>
      <c r="AN67" s="74">
        <f t="shared" si="37"/>
        <v>1.3628986993164238</v>
      </c>
      <c r="AO67" s="74">
        <f t="shared" si="37"/>
        <v>0.1872755850597515</v>
      </c>
      <c r="AP67" s="74">
        <f t="shared" si="37"/>
        <v>0.28901039898487385</v>
      </c>
      <c r="AQ67" s="74">
        <f t="shared" si="37"/>
        <v>0.4299386455623398</v>
      </c>
      <c r="AR67" s="74">
        <f t="shared" si="37"/>
        <v>1.1613911769982073</v>
      </c>
      <c r="AS67" s="74">
        <f t="shared" si="37"/>
        <v>1.3628986993164238</v>
      </c>
      <c r="AT67" s="74">
        <f t="shared" si="37"/>
        <v>-0.5901288628242228</v>
      </c>
      <c r="AU67" s="74">
        <f t="shared" si="37"/>
        <v>-0.7039478920906302</v>
      </c>
      <c r="AV67" s="74">
        <f t="shared" si="37"/>
        <v>-1.128494591496592</v>
      </c>
      <c r="AW67" s="74">
        <f t="shared" si="37"/>
        <v>4.279126696456373</v>
      </c>
      <c r="AX67" s="74">
        <f t="shared" si="37"/>
        <v>-4.131102716629178</v>
      </c>
      <c r="AY67" s="74">
        <f t="shared" si="37"/>
        <v>4.279126696456373</v>
      </c>
      <c r="AZ67" s="74">
        <f t="shared" si="37"/>
        <v>-4.131102716629178</v>
      </c>
      <c r="BA67" s="74">
        <f t="shared" si="37"/>
        <v>4.279126696456373</v>
      </c>
      <c r="BB67" s="74">
        <f t="shared" si="37"/>
        <v>-4.131102716629178</v>
      </c>
      <c r="BC67" s="74">
        <f t="shared" si="37"/>
        <v>-0.5901288628242228</v>
      </c>
      <c r="BD67" s="74">
        <f t="shared" si="37"/>
        <v>-2.7109292104956966</v>
      </c>
      <c r="BE67" s="74">
        <f t="shared" si="37"/>
        <v>-4.131102716629178</v>
      </c>
      <c r="BF67" s="74">
        <f t="shared" si="37"/>
        <v>0.1872755850597515</v>
      </c>
      <c r="BG67" s="74">
        <f t="shared" si="37"/>
        <v>0.28901039898487385</v>
      </c>
      <c r="BH67" s="74">
        <f t="shared" si="37"/>
        <v>0.34638704888031974</v>
      </c>
      <c r="BI67" s="74">
        <f t="shared" si="37"/>
        <v>0.3642420556349237</v>
      </c>
      <c r="BJ67" s="74">
        <f t="shared" si="37"/>
        <v>2.7982538234729106</v>
      </c>
      <c r="BK67" s="74">
        <f t="shared" si="37"/>
        <v>-4.131102716629178</v>
      </c>
      <c r="BL67" s="74">
        <f t="shared" si="37"/>
        <v>4.279126696456373</v>
      </c>
      <c r="BM67" s="74">
        <f t="shared" si="37"/>
        <v>-4.131102716629178</v>
      </c>
      <c r="BN67" s="74">
        <f t="shared" si="37"/>
        <v>4.279126696456373</v>
      </c>
      <c r="BO67" s="74">
        <f t="shared" si="37"/>
        <v>-4.131102716629178</v>
      </c>
      <c r="BP67" s="74">
        <f t="shared" si="37"/>
        <v>4.279126696456373</v>
      </c>
      <c r="BQ67" s="74">
        <f t="shared" si="37"/>
        <v>-8.605986220384528</v>
      </c>
      <c r="BR67" s="74">
        <f t="shared" si="37"/>
        <v>9.01955511437593</v>
      </c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</row>
    <row r="68" spans="3:220" ht="12.75">
      <c r="C68" s="73"/>
      <c r="D68" s="32" t="s">
        <v>40</v>
      </c>
      <c r="E68" s="32" t="s">
        <v>39</v>
      </c>
      <c r="F68" s="74">
        <f aca="true" t="shared" si="38" ref="F68:AK68">(F61-$F$7)/1000</f>
        <v>0</v>
      </c>
      <c r="G68" s="74">
        <f t="shared" si="38"/>
        <v>0</v>
      </c>
      <c r="H68" s="74">
        <f t="shared" si="38"/>
        <v>0</v>
      </c>
      <c r="I68" s="74">
        <f t="shared" si="38"/>
        <v>0</v>
      </c>
      <c r="J68" s="74">
        <f t="shared" si="38"/>
        <v>0</v>
      </c>
      <c r="K68" s="74">
        <f t="shared" si="38"/>
        <v>0</v>
      </c>
      <c r="L68" s="74">
        <f t="shared" si="38"/>
        <v>0</v>
      </c>
      <c r="M68" s="74">
        <f t="shared" si="38"/>
        <v>0</v>
      </c>
      <c r="N68" s="74">
        <f t="shared" si="38"/>
        <v>0</v>
      </c>
      <c r="O68" s="74">
        <f t="shared" si="38"/>
        <v>0</v>
      </c>
      <c r="P68" s="74">
        <f t="shared" si="38"/>
        <v>0</v>
      </c>
      <c r="Q68" s="74">
        <f t="shared" si="38"/>
        <v>0</v>
      </c>
      <c r="R68" s="74">
        <f t="shared" si="38"/>
        <v>0</v>
      </c>
      <c r="S68" s="74">
        <f t="shared" si="38"/>
        <v>0</v>
      </c>
      <c r="T68" s="74">
        <f t="shared" si="38"/>
        <v>0</v>
      </c>
      <c r="U68" s="74">
        <f t="shared" si="38"/>
        <v>0</v>
      </c>
      <c r="V68" s="74">
        <f t="shared" si="38"/>
        <v>0</v>
      </c>
      <c r="W68" s="74">
        <f t="shared" si="38"/>
        <v>0</v>
      </c>
      <c r="X68" s="74">
        <f t="shared" si="38"/>
        <v>0</v>
      </c>
      <c r="Y68" s="74">
        <f t="shared" si="38"/>
        <v>0</v>
      </c>
      <c r="Z68" s="74">
        <f t="shared" si="38"/>
        <v>0</v>
      </c>
      <c r="AA68" s="74">
        <f t="shared" si="38"/>
        <v>0</v>
      </c>
      <c r="AB68" s="74">
        <f t="shared" si="38"/>
        <v>0</v>
      </c>
      <c r="AC68" s="74">
        <f t="shared" si="38"/>
        <v>0</v>
      </c>
      <c r="AD68" s="74">
        <f t="shared" si="38"/>
        <v>0</v>
      </c>
      <c r="AE68" s="74">
        <f t="shared" si="38"/>
        <v>0</v>
      </c>
      <c r="AF68" s="74">
        <f t="shared" si="38"/>
        <v>0</v>
      </c>
      <c r="AG68" s="74">
        <f t="shared" si="38"/>
        <v>0</v>
      </c>
      <c r="AH68" s="74">
        <f t="shared" si="38"/>
        <v>0</v>
      </c>
      <c r="AI68" s="74">
        <f t="shared" si="38"/>
        <v>0</v>
      </c>
      <c r="AJ68" s="74">
        <f t="shared" si="38"/>
        <v>0</v>
      </c>
      <c r="AK68" s="74">
        <f t="shared" si="38"/>
        <v>0</v>
      </c>
      <c r="AL68" s="74">
        <f aca="true" t="shared" si="39" ref="AL68:BR68">(AL61-$F$7)/1000</f>
        <v>0</v>
      </c>
      <c r="AM68" s="74">
        <f t="shared" si="39"/>
        <v>0</v>
      </c>
      <c r="AN68" s="74">
        <f t="shared" si="39"/>
        <v>0</v>
      </c>
      <c r="AO68" s="74">
        <f t="shared" si="39"/>
        <v>0</v>
      </c>
      <c r="AP68" s="74">
        <f t="shared" si="39"/>
        <v>0</v>
      </c>
      <c r="AQ68" s="74">
        <f t="shared" si="39"/>
        <v>0</v>
      </c>
      <c r="AR68" s="74">
        <f t="shared" si="39"/>
        <v>0</v>
      </c>
      <c r="AS68" s="74">
        <f t="shared" si="39"/>
        <v>0</v>
      </c>
      <c r="AT68" s="74">
        <f t="shared" si="39"/>
        <v>0</v>
      </c>
      <c r="AU68" s="74">
        <f t="shared" si="39"/>
        <v>0</v>
      </c>
      <c r="AV68" s="74">
        <f t="shared" si="39"/>
        <v>0</v>
      </c>
      <c r="AW68" s="74">
        <f t="shared" si="39"/>
        <v>0</v>
      </c>
      <c r="AX68" s="74">
        <f t="shared" si="39"/>
        <v>0</v>
      </c>
      <c r="AY68" s="74">
        <f t="shared" si="39"/>
        <v>0</v>
      </c>
      <c r="AZ68" s="74">
        <f t="shared" si="39"/>
        <v>0</v>
      </c>
      <c r="BA68" s="74">
        <f t="shared" si="39"/>
        <v>0</v>
      </c>
      <c r="BB68" s="74">
        <f t="shared" si="39"/>
        <v>0</v>
      </c>
      <c r="BC68" s="74">
        <f t="shared" si="39"/>
        <v>0</v>
      </c>
      <c r="BD68" s="74">
        <f t="shared" si="39"/>
        <v>0</v>
      </c>
      <c r="BE68" s="74">
        <f t="shared" si="39"/>
        <v>0</v>
      </c>
      <c r="BF68" s="74">
        <f t="shared" si="39"/>
        <v>0</v>
      </c>
      <c r="BG68" s="74">
        <f t="shared" si="39"/>
        <v>0</v>
      </c>
      <c r="BH68" s="74">
        <f t="shared" si="39"/>
        <v>0</v>
      </c>
      <c r="BI68" s="74">
        <f t="shared" si="39"/>
        <v>0</v>
      </c>
      <c r="BJ68" s="74">
        <f t="shared" si="39"/>
        <v>0</v>
      </c>
      <c r="BK68" s="74">
        <f t="shared" si="39"/>
        <v>0</v>
      </c>
      <c r="BL68" s="74">
        <f t="shared" si="39"/>
        <v>0</v>
      </c>
      <c r="BM68" s="74">
        <f t="shared" si="39"/>
        <v>0</v>
      </c>
      <c r="BN68" s="74">
        <f t="shared" si="39"/>
        <v>0</v>
      </c>
      <c r="BO68" s="74">
        <f t="shared" si="39"/>
        <v>0</v>
      </c>
      <c r="BP68" s="74">
        <f t="shared" si="39"/>
        <v>0</v>
      </c>
      <c r="BQ68" s="74">
        <f t="shared" si="39"/>
        <v>0</v>
      </c>
      <c r="BR68" s="74">
        <f t="shared" si="39"/>
        <v>0</v>
      </c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</row>
    <row r="69" spans="3:70" ht="12.75">
      <c r="C69" s="73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</row>
    <row r="70" spans="3:70" ht="12.75">
      <c r="C70" s="73" t="s">
        <v>121</v>
      </c>
      <c r="D70" s="75"/>
      <c r="E70" s="32" t="s">
        <v>39</v>
      </c>
      <c r="F70" s="32">
        <f aca="true" t="shared" si="40" ref="F70:AK70">(F64-$F$7)/1000</f>
        <v>0.09795706287112667</v>
      </c>
      <c r="G70" s="32">
        <f t="shared" si="40"/>
        <v>0.08670754257168228</v>
      </c>
      <c r="H70" s="32">
        <f t="shared" si="40"/>
        <v>0.08406294622163372</v>
      </c>
      <c r="I70" s="32">
        <f t="shared" si="40"/>
        <v>0.08888577192489783</v>
      </c>
      <c r="J70" s="32">
        <f t="shared" si="40"/>
        <v>0.08943794280425459</v>
      </c>
      <c r="K70" s="32">
        <f t="shared" si="40"/>
        <v>0.09034529126154163</v>
      </c>
      <c r="L70" s="32">
        <f t="shared" si="40"/>
        <v>0.09034529126154163</v>
      </c>
      <c r="M70" s="32">
        <f t="shared" si="40"/>
        <v>0.09384215317121022</v>
      </c>
      <c r="N70" s="32">
        <f t="shared" si="40"/>
        <v>0.0968681319943787</v>
      </c>
      <c r="O70" s="32">
        <f t="shared" si="40"/>
        <v>0.09682806036299668</v>
      </c>
      <c r="P70" s="32">
        <f t="shared" si="40"/>
        <v>0.0968681319943787</v>
      </c>
      <c r="Q70" s="32">
        <f t="shared" si="40"/>
        <v>0.09682806036299668</v>
      </c>
      <c r="R70" s="32">
        <f t="shared" si="40"/>
        <v>0.0968681319943787</v>
      </c>
      <c r="S70" s="32">
        <f t="shared" si="40"/>
        <v>0.09682806036299668</v>
      </c>
      <c r="T70" s="32">
        <f t="shared" si="40"/>
        <v>0.09034529126154163</v>
      </c>
      <c r="U70" s="32">
        <f t="shared" si="40"/>
        <v>0.09622523519206048</v>
      </c>
      <c r="V70" s="32">
        <f t="shared" si="40"/>
        <v>0.0968681319943787</v>
      </c>
      <c r="W70" s="32">
        <f t="shared" si="40"/>
        <v>0.07734890773205315</v>
      </c>
      <c r="X70" s="32">
        <f t="shared" si="40"/>
        <v>0.08354616609203591</v>
      </c>
      <c r="Y70" s="32">
        <f t="shared" si="40"/>
        <v>0.08458404306791749</v>
      </c>
      <c r="Z70" s="32">
        <f t="shared" si="40"/>
        <v>0.08617116723580952</v>
      </c>
      <c r="AA70" s="32">
        <f t="shared" si="40"/>
        <v>0.09502823193490749</v>
      </c>
      <c r="AB70" s="32">
        <f t="shared" si="40"/>
        <v>0.0968681319943787</v>
      </c>
      <c r="AC70" s="32">
        <f t="shared" si="40"/>
        <v>0.09682806036299668</v>
      </c>
      <c r="AD70" s="32">
        <f t="shared" si="40"/>
        <v>0.0968681319943787</v>
      </c>
      <c r="AE70" s="32">
        <f t="shared" si="40"/>
        <v>0.09682806036299668</v>
      </c>
      <c r="AF70" s="32">
        <f t="shared" si="40"/>
        <v>0.09453195235980422</v>
      </c>
      <c r="AG70" s="32">
        <f t="shared" si="40"/>
        <v>0.09443386548852256</v>
      </c>
      <c r="AH70" s="32">
        <f t="shared" si="40"/>
        <v>0.09745973094179304</v>
      </c>
      <c r="AI70" s="32">
        <f t="shared" si="40"/>
        <v>0.0974339177679765</v>
      </c>
      <c r="AJ70" s="32">
        <f t="shared" si="40"/>
        <v>0.09627964770568609</v>
      </c>
      <c r="AK70" s="32">
        <f t="shared" si="40"/>
        <v>0.08943794280425459</v>
      </c>
      <c r="AL70" s="32">
        <f aca="true" t="shared" si="41" ref="AL70:BR70">(AL64-$F$7)/1000</f>
        <v>0.09627964770568609</v>
      </c>
      <c r="AM70" s="32">
        <f t="shared" si="41"/>
        <v>0.09682806036299668</v>
      </c>
      <c r="AN70" s="32">
        <f t="shared" si="41"/>
        <v>0.09453195235980422</v>
      </c>
      <c r="AO70" s="32">
        <f t="shared" si="41"/>
        <v>0.07734890773205315</v>
      </c>
      <c r="AP70" s="32">
        <f t="shared" si="41"/>
        <v>0.08354616609203591</v>
      </c>
      <c r="AQ70" s="32">
        <f t="shared" si="41"/>
        <v>0.08779036165287604</v>
      </c>
      <c r="AR70" s="32">
        <f t="shared" si="41"/>
        <v>0.09395506381997756</v>
      </c>
      <c r="AS70" s="32">
        <f t="shared" si="41"/>
        <v>0.09453195235980422</v>
      </c>
      <c r="AT70" s="32">
        <f t="shared" si="41"/>
        <v>0.09034529126154163</v>
      </c>
      <c r="AU70" s="32">
        <f t="shared" si="41"/>
        <v>0.09150087711444788</v>
      </c>
      <c r="AV70" s="32">
        <f t="shared" si="41"/>
        <v>0.09384215317121022</v>
      </c>
      <c r="AW70" s="32">
        <f t="shared" si="41"/>
        <v>0.0968681319943787</v>
      </c>
      <c r="AX70" s="32">
        <f t="shared" si="41"/>
        <v>0.09682806036299668</v>
      </c>
      <c r="AY70" s="32">
        <f t="shared" si="41"/>
        <v>0.0968681319943787</v>
      </c>
      <c r="AZ70" s="32">
        <f t="shared" si="41"/>
        <v>0.09682806036299668</v>
      </c>
      <c r="BA70" s="32">
        <f t="shared" si="41"/>
        <v>0.0968681319943787</v>
      </c>
      <c r="BB70" s="32">
        <f t="shared" si="41"/>
        <v>0.09682806036299668</v>
      </c>
      <c r="BC70" s="32">
        <f t="shared" si="41"/>
        <v>0.09034529126154163</v>
      </c>
      <c r="BD70" s="32">
        <f t="shared" si="41"/>
        <v>0.09622523519206048</v>
      </c>
      <c r="BE70" s="32">
        <f t="shared" si="41"/>
        <v>0.09682806036299668</v>
      </c>
      <c r="BF70" s="32">
        <f t="shared" si="41"/>
        <v>0.07734890773205315</v>
      </c>
      <c r="BG70" s="32">
        <f t="shared" si="41"/>
        <v>0.08354616609203591</v>
      </c>
      <c r="BH70" s="32">
        <f t="shared" si="41"/>
        <v>0.08563834486055712</v>
      </c>
      <c r="BI70" s="32">
        <f t="shared" si="41"/>
        <v>0.08617116723580952</v>
      </c>
      <c r="BJ70" s="32">
        <f t="shared" si="41"/>
        <v>0.09627964770568609</v>
      </c>
      <c r="BK70" s="32">
        <f t="shared" si="41"/>
        <v>0.09682806036299668</v>
      </c>
      <c r="BL70" s="32">
        <f t="shared" si="41"/>
        <v>0.0968681319943787</v>
      </c>
      <c r="BM70" s="32">
        <f t="shared" si="41"/>
        <v>0.09682806036299668</v>
      </c>
      <c r="BN70" s="32">
        <f t="shared" si="41"/>
        <v>0.0968681319943787</v>
      </c>
      <c r="BO70" s="32">
        <f t="shared" si="41"/>
        <v>0.09682806036299668</v>
      </c>
      <c r="BP70" s="32">
        <f t="shared" si="41"/>
        <v>0.0968681319943787</v>
      </c>
      <c r="BQ70" s="32">
        <f t="shared" si="41"/>
        <v>0.0974339177679765</v>
      </c>
      <c r="BR70" s="32">
        <f t="shared" si="41"/>
        <v>0.09745973094179304</v>
      </c>
    </row>
    <row r="71" spans="3:70" ht="12.75">
      <c r="C71" s="73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</row>
    <row r="72" spans="3:70" ht="12.75">
      <c r="C72" s="76" t="s">
        <v>122</v>
      </c>
      <c r="D72" s="77"/>
      <c r="E72" s="77" t="s">
        <v>99</v>
      </c>
      <c r="F72" s="77">
        <f aca="true" t="shared" si="42" ref="F72:AK72">IF(F14&gt;=0,F26,F54)</f>
        <v>114138.38800219487</v>
      </c>
      <c r="G72" s="77">
        <f t="shared" si="42"/>
        <v>462.8469276521183</v>
      </c>
      <c r="H72" s="77">
        <f t="shared" si="42"/>
        <v>382.98360626545906</v>
      </c>
      <c r="I72" s="77">
        <f t="shared" si="42"/>
        <v>564.4799090908093</v>
      </c>
      <c r="J72" s="77">
        <f t="shared" si="42"/>
        <v>598.6225591048355</v>
      </c>
      <c r="K72" s="77">
        <f t="shared" si="42"/>
        <v>665.5870296883908</v>
      </c>
      <c r="L72" s="77">
        <f t="shared" si="42"/>
        <v>665.5870296883908</v>
      </c>
      <c r="M72" s="77">
        <f t="shared" si="42"/>
        <v>1200.5622614419585</v>
      </c>
      <c r="N72" s="77">
        <f t="shared" si="42"/>
        <v>4348.23578503195</v>
      </c>
      <c r="O72" s="77">
        <f t="shared" si="42"/>
        <v>4200.251059776767</v>
      </c>
      <c r="P72" s="77">
        <f t="shared" si="42"/>
        <v>4348.23578503195</v>
      </c>
      <c r="Q72" s="77">
        <f t="shared" si="42"/>
        <v>4200.251059776767</v>
      </c>
      <c r="R72" s="77">
        <f t="shared" si="42"/>
        <v>4348.23578503195</v>
      </c>
      <c r="S72" s="77">
        <f t="shared" si="42"/>
        <v>4200.251059776767</v>
      </c>
      <c r="T72" s="77">
        <f t="shared" si="42"/>
        <v>665.5870296883908</v>
      </c>
      <c r="U72" s="77">
        <f t="shared" si="42"/>
        <v>2780.6679325189248</v>
      </c>
      <c r="V72" s="77">
        <f t="shared" si="42"/>
        <v>4348.23578503195</v>
      </c>
      <c r="W72" s="77">
        <f t="shared" si="42"/>
        <v>274.71716589555786</v>
      </c>
      <c r="X72" s="77">
        <f t="shared" si="42"/>
        <v>370.89098971195534</v>
      </c>
      <c r="Y72" s="77">
        <f t="shared" si="42"/>
        <v>396.1558619011127</v>
      </c>
      <c r="Z72" s="77">
        <f t="shared" si="42"/>
        <v>443.67649765596315</v>
      </c>
      <c r="AA72" s="77">
        <f t="shared" si="42"/>
        <v>1669.7598412435752</v>
      </c>
      <c r="AB72" s="77">
        <f t="shared" si="42"/>
        <v>4348.23578503195</v>
      </c>
      <c r="AC72" s="77">
        <f t="shared" si="42"/>
        <v>4200.251059776767</v>
      </c>
      <c r="AD72" s="77">
        <f t="shared" si="42"/>
        <v>4348.23578503195</v>
      </c>
      <c r="AE72" s="77">
        <f t="shared" si="42"/>
        <v>4200.251059776767</v>
      </c>
      <c r="AF72" s="77">
        <f t="shared" si="42"/>
        <v>1434.2933080863027</v>
      </c>
      <c r="AG72" s="77">
        <f t="shared" si="42"/>
        <v>1395.5271638999184</v>
      </c>
      <c r="AH72" s="77">
        <f t="shared" si="42"/>
        <v>9088.084562599324</v>
      </c>
      <c r="AI72" s="77">
        <f t="shared" si="42"/>
        <v>8674.540963195797</v>
      </c>
      <c r="AJ72" s="77">
        <f t="shared" si="42"/>
        <v>2867.9392700420926</v>
      </c>
      <c r="AK72" s="77">
        <f t="shared" si="42"/>
        <v>598.6225591048355</v>
      </c>
      <c r="AL72" s="77">
        <f aca="true" t="shared" si="43" ref="AL72:BR72">IF(AL14&gt;=0,AL26,AL54)</f>
        <v>2867.9392700420926</v>
      </c>
      <c r="AM72" s="77">
        <f t="shared" si="43"/>
        <v>4200.251059776767</v>
      </c>
      <c r="AN72" s="77">
        <f t="shared" si="43"/>
        <v>1434.2933080863027</v>
      </c>
      <c r="AO72" s="77">
        <f t="shared" si="43"/>
        <v>274.71716589555786</v>
      </c>
      <c r="AP72" s="77">
        <f t="shared" si="43"/>
        <v>370.89098971195534</v>
      </c>
      <c r="AQ72" s="77">
        <f t="shared" si="43"/>
        <v>507.8419168509502</v>
      </c>
      <c r="AR72" s="77">
        <f t="shared" si="43"/>
        <v>1233.348749828255</v>
      </c>
      <c r="AS72" s="77">
        <f t="shared" si="43"/>
        <v>1434.2933080863027</v>
      </c>
      <c r="AT72" s="77">
        <f t="shared" si="43"/>
        <v>665.5870296883908</v>
      </c>
      <c r="AU72" s="77">
        <f t="shared" si="43"/>
        <v>778.290355053847</v>
      </c>
      <c r="AV72" s="77">
        <f t="shared" si="43"/>
        <v>1200.5622614419585</v>
      </c>
      <c r="AW72" s="77">
        <f t="shared" si="43"/>
        <v>4348.23578503195</v>
      </c>
      <c r="AX72" s="77">
        <f t="shared" si="43"/>
        <v>4200.251059776767</v>
      </c>
      <c r="AY72" s="77">
        <f t="shared" si="43"/>
        <v>4348.23578503195</v>
      </c>
      <c r="AZ72" s="77">
        <f t="shared" si="43"/>
        <v>4200.251059776767</v>
      </c>
      <c r="BA72" s="77">
        <f t="shared" si="43"/>
        <v>4348.23578503195</v>
      </c>
      <c r="BB72" s="77">
        <f t="shared" si="43"/>
        <v>4200.251059776767</v>
      </c>
      <c r="BC72" s="77">
        <f t="shared" si="43"/>
        <v>665.5870296883908</v>
      </c>
      <c r="BD72" s="77">
        <f t="shared" si="43"/>
        <v>2780.6679325189248</v>
      </c>
      <c r="BE72" s="77">
        <f t="shared" si="43"/>
        <v>4200.251059776767</v>
      </c>
      <c r="BF72" s="77">
        <f t="shared" si="43"/>
        <v>274.71716589555786</v>
      </c>
      <c r="BG72" s="77">
        <f t="shared" si="43"/>
        <v>370.89098971195534</v>
      </c>
      <c r="BH72" s="77">
        <f t="shared" si="43"/>
        <v>426.3218002018126</v>
      </c>
      <c r="BI72" s="77">
        <f t="shared" si="43"/>
        <v>443.67649765596315</v>
      </c>
      <c r="BJ72" s="77">
        <f t="shared" si="43"/>
        <v>2867.9392700420926</v>
      </c>
      <c r="BK72" s="77">
        <f t="shared" si="43"/>
        <v>4200.251059776767</v>
      </c>
      <c r="BL72" s="77">
        <f t="shared" si="43"/>
        <v>4348.23578503195</v>
      </c>
      <c r="BM72" s="77">
        <f t="shared" si="43"/>
        <v>4200.251059776767</v>
      </c>
      <c r="BN72" s="77">
        <f t="shared" si="43"/>
        <v>4348.23578503195</v>
      </c>
      <c r="BO72" s="77">
        <f t="shared" si="43"/>
        <v>4200.251059776767</v>
      </c>
      <c r="BP72" s="77">
        <f t="shared" si="43"/>
        <v>4348.23578503195</v>
      </c>
      <c r="BQ72" s="77">
        <f t="shared" si="43"/>
        <v>8674.540963195797</v>
      </c>
      <c r="BR72" s="77">
        <f t="shared" si="43"/>
        <v>9088.084562599324</v>
      </c>
    </row>
    <row r="73" spans="3:70" ht="12.75">
      <c r="C73" s="73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</row>
    <row r="74" spans="3:70" ht="12.75">
      <c r="C74" s="78" t="s">
        <v>123</v>
      </c>
      <c r="D74" s="77"/>
      <c r="E74" s="77" t="s">
        <v>99</v>
      </c>
      <c r="F74" s="77">
        <f aca="true" t="shared" si="44" ref="F74:AK74">IF(F14&gt;=0,F28,F56)</f>
        <v>114070.38798375889</v>
      </c>
      <c r="G74" s="77">
        <f t="shared" si="44"/>
        <v>393.5875909926339</v>
      </c>
      <c r="H74" s="77">
        <f t="shared" si="44"/>
        <v>313.0775231150125</v>
      </c>
      <c r="I74" s="77">
        <f t="shared" si="44"/>
        <v>495.6560057243324</v>
      </c>
      <c r="J74" s="77">
        <f t="shared" si="44"/>
        <v>529.8947676742674</v>
      </c>
      <c r="K74" s="77">
        <f t="shared" si="44"/>
        <v>597.0044776979006</v>
      </c>
      <c r="L74" s="77">
        <f t="shared" si="44"/>
        <v>597.0044776979006</v>
      </c>
      <c r="M74" s="77">
        <f t="shared" si="44"/>
        <v>1132.389682374786</v>
      </c>
      <c r="N74" s="77">
        <f t="shared" si="44"/>
        <v>4280.22297542099</v>
      </c>
      <c r="O74" s="77">
        <f t="shared" si="44"/>
        <v>4132.237327237466</v>
      </c>
      <c r="P74" s="77">
        <f t="shared" si="44"/>
        <v>4280.22297542099</v>
      </c>
      <c r="Q74" s="77">
        <f t="shared" si="44"/>
        <v>4132.237327237466</v>
      </c>
      <c r="R74" s="77">
        <f t="shared" si="44"/>
        <v>4280.22297542099</v>
      </c>
      <c r="S74" s="77">
        <f t="shared" si="44"/>
        <v>4132.237327237466</v>
      </c>
      <c r="T74" s="77">
        <f t="shared" si="44"/>
        <v>597.0044776979006</v>
      </c>
      <c r="U74" s="77">
        <f t="shared" si="44"/>
        <v>2712.6364445326226</v>
      </c>
      <c r="V74" s="77">
        <f t="shared" si="44"/>
        <v>4280.22297542099</v>
      </c>
      <c r="W74" s="77">
        <f t="shared" si="44"/>
        <v>202.62033038867025</v>
      </c>
      <c r="X74" s="77">
        <f t="shared" si="44"/>
        <v>300.84376774344855</v>
      </c>
      <c r="Y74" s="77">
        <f t="shared" si="44"/>
        <v>326.3872623411141</v>
      </c>
      <c r="Z74" s="77">
        <f t="shared" si="44"/>
        <v>374.2963333455682</v>
      </c>
      <c r="AA74" s="77">
        <f t="shared" si="44"/>
        <v>1601.6716050455148</v>
      </c>
      <c r="AB74" s="77">
        <f t="shared" si="44"/>
        <v>4280.22297542099</v>
      </c>
      <c r="AC74" s="77">
        <f t="shared" si="44"/>
        <v>4132.237327237466</v>
      </c>
      <c r="AD74" s="77">
        <f t="shared" si="44"/>
        <v>4280.22297542099</v>
      </c>
      <c r="AE74" s="77">
        <f t="shared" si="44"/>
        <v>4132.237327237466</v>
      </c>
      <c r="AF74" s="77">
        <f t="shared" si="44"/>
        <v>1366.1731788522845</v>
      </c>
      <c r="AG74" s="77">
        <f t="shared" si="44"/>
        <v>1327.4001520664374</v>
      </c>
      <c r="AH74" s="77">
        <f t="shared" si="44"/>
        <v>9020.081643777967</v>
      </c>
      <c r="AI74" s="77">
        <f t="shared" si="44"/>
        <v>8606.537758807544</v>
      </c>
      <c r="AJ74" s="77">
        <f t="shared" si="44"/>
        <v>2799.909682676049</v>
      </c>
      <c r="AK74" s="77">
        <f t="shared" si="44"/>
        <v>529.8947676742674</v>
      </c>
      <c r="AL74" s="77">
        <f aca="true" t="shared" si="45" ref="AL74:BR74">IF(AL14&gt;=0,AL28,AL56)</f>
        <v>2799.909682676049</v>
      </c>
      <c r="AM74" s="77">
        <f t="shared" si="45"/>
        <v>4132.237327237466</v>
      </c>
      <c r="AN74" s="77">
        <f t="shared" si="45"/>
        <v>1366.1731788522845</v>
      </c>
      <c r="AO74" s="77">
        <f t="shared" si="45"/>
        <v>202.62033038867025</v>
      </c>
      <c r="AP74" s="77">
        <f t="shared" si="45"/>
        <v>300.84376774344855</v>
      </c>
      <c r="AQ74" s="77">
        <f t="shared" si="45"/>
        <v>438.8101942151321</v>
      </c>
      <c r="AR74" s="77">
        <f t="shared" si="45"/>
        <v>1165.1854015677923</v>
      </c>
      <c r="AS74" s="77">
        <f t="shared" si="45"/>
        <v>1366.1731788522845</v>
      </c>
      <c r="AT74" s="77">
        <f t="shared" si="45"/>
        <v>597.0044776979006</v>
      </c>
      <c r="AU74" s="77">
        <f t="shared" si="45"/>
        <v>709.8697382559387</v>
      </c>
      <c r="AV74" s="77">
        <f t="shared" si="45"/>
        <v>1132.389682374786</v>
      </c>
      <c r="AW74" s="77">
        <f t="shared" si="45"/>
        <v>4280.22297542099</v>
      </c>
      <c r="AX74" s="77">
        <f t="shared" si="45"/>
        <v>4132.237327237466</v>
      </c>
      <c r="AY74" s="77">
        <f t="shared" si="45"/>
        <v>4280.22297542099</v>
      </c>
      <c r="AZ74" s="77">
        <f t="shared" si="45"/>
        <v>4132.237327237466</v>
      </c>
      <c r="BA74" s="77">
        <f t="shared" si="45"/>
        <v>4280.22297542099</v>
      </c>
      <c r="BB74" s="77">
        <f t="shared" si="45"/>
        <v>4132.237327237466</v>
      </c>
      <c r="BC74" s="77">
        <f t="shared" si="45"/>
        <v>597.0044776979006</v>
      </c>
      <c r="BD74" s="77">
        <f t="shared" si="45"/>
        <v>2712.6364445326226</v>
      </c>
      <c r="BE74" s="77">
        <f t="shared" si="45"/>
        <v>4132.237327237466</v>
      </c>
      <c r="BF74" s="77">
        <f t="shared" si="45"/>
        <v>202.62033038867025</v>
      </c>
      <c r="BG74" s="77">
        <f t="shared" si="45"/>
        <v>300.84376774344855</v>
      </c>
      <c r="BH74" s="77">
        <f t="shared" si="45"/>
        <v>356.8163585690442</v>
      </c>
      <c r="BI74" s="77">
        <f t="shared" si="45"/>
        <v>374.2963333455682</v>
      </c>
      <c r="BJ74" s="77">
        <f t="shared" si="45"/>
        <v>2799.909682676049</v>
      </c>
      <c r="BK74" s="77">
        <f t="shared" si="45"/>
        <v>4132.237327237466</v>
      </c>
      <c r="BL74" s="77">
        <f t="shared" si="45"/>
        <v>4280.22297542099</v>
      </c>
      <c r="BM74" s="77">
        <f t="shared" si="45"/>
        <v>4132.237327237466</v>
      </c>
      <c r="BN74" s="77">
        <f t="shared" si="45"/>
        <v>4280.22297542099</v>
      </c>
      <c r="BO74" s="77">
        <f t="shared" si="45"/>
        <v>4132.237327237466</v>
      </c>
      <c r="BP74" s="77">
        <f t="shared" si="45"/>
        <v>4280.22297542099</v>
      </c>
      <c r="BQ74" s="77">
        <f t="shared" si="45"/>
        <v>8606.537758807544</v>
      </c>
      <c r="BR74" s="77">
        <f t="shared" si="45"/>
        <v>9020.081643777967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C9"/>
  <sheetViews>
    <sheetView workbookViewId="0" topLeftCell="A1">
      <selection activeCell="C2" sqref="C2:CC7"/>
    </sheetView>
  </sheetViews>
  <sheetFormatPr defaultColWidth="9.00390625" defaultRowHeight="13.5"/>
  <cols>
    <col min="1" max="1" width="13.875" style="83" bestFit="1" customWidth="1"/>
    <col min="2" max="2" width="6.50390625" style="83" bestFit="1" customWidth="1"/>
    <col min="3" max="81" width="4.625" style="83" customWidth="1"/>
    <col min="82" max="16384" width="9.00390625" style="83" customWidth="1"/>
  </cols>
  <sheetData>
    <row r="2" spans="1:81" ht="12.75">
      <c r="A2" s="79" t="s">
        <v>84</v>
      </c>
      <c r="B2" s="80"/>
      <c r="C2" s="81">
        <v>-39</v>
      </c>
      <c r="D2" s="81">
        <v>-38</v>
      </c>
      <c r="E2" s="81">
        <v>-37</v>
      </c>
      <c r="F2" s="81">
        <v>-36</v>
      </c>
      <c r="G2" s="81">
        <v>-35</v>
      </c>
      <c r="H2" s="81">
        <v>-34</v>
      </c>
      <c r="I2" s="81">
        <v>-33</v>
      </c>
      <c r="J2" s="81">
        <v>-32</v>
      </c>
      <c r="K2" s="81">
        <v>-31</v>
      </c>
      <c r="L2" s="81">
        <v>-30</v>
      </c>
      <c r="M2" s="81">
        <v>-29</v>
      </c>
      <c r="N2" s="81">
        <v>-28</v>
      </c>
      <c r="O2" s="81">
        <v>-27</v>
      </c>
      <c r="P2" s="81">
        <v>-26</v>
      </c>
      <c r="Q2" s="81">
        <v>-25</v>
      </c>
      <c r="R2" s="81">
        <v>-24</v>
      </c>
      <c r="S2" s="81">
        <v>-23</v>
      </c>
      <c r="T2" s="81">
        <v>-22</v>
      </c>
      <c r="U2" s="81">
        <v>-21</v>
      </c>
      <c r="V2" s="81">
        <v>-20</v>
      </c>
      <c r="W2" s="81">
        <v>-19</v>
      </c>
      <c r="X2" s="81">
        <v>-18</v>
      </c>
      <c r="Y2" s="81">
        <v>-17</v>
      </c>
      <c r="Z2" s="81">
        <v>-16</v>
      </c>
      <c r="AA2" s="81">
        <v>-15</v>
      </c>
      <c r="AB2" s="81">
        <v>-14</v>
      </c>
      <c r="AC2" s="81">
        <v>-13</v>
      </c>
      <c r="AD2" s="81">
        <v>-12</v>
      </c>
      <c r="AE2" s="81">
        <v>-11</v>
      </c>
      <c r="AF2" s="81">
        <v>-10</v>
      </c>
      <c r="AG2" s="81">
        <v>-9</v>
      </c>
      <c r="AH2" s="81">
        <v>-8</v>
      </c>
      <c r="AI2" s="81">
        <v>-7</v>
      </c>
      <c r="AJ2" s="81">
        <v>-6</v>
      </c>
      <c r="AK2" s="81">
        <v>-5</v>
      </c>
      <c r="AL2" s="81">
        <v>-4</v>
      </c>
      <c r="AM2" s="81">
        <v>-3</v>
      </c>
      <c r="AN2" s="81">
        <v>-2</v>
      </c>
      <c r="AO2" s="81">
        <v>-1</v>
      </c>
      <c r="AP2" s="81">
        <v>0</v>
      </c>
      <c r="AQ2" s="81">
        <v>1</v>
      </c>
      <c r="AR2" s="81">
        <v>2</v>
      </c>
      <c r="AS2" s="81">
        <v>3</v>
      </c>
      <c r="AT2" s="81">
        <v>4</v>
      </c>
      <c r="AU2" s="81">
        <v>5</v>
      </c>
      <c r="AV2" s="81">
        <v>6</v>
      </c>
      <c r="AW2" s="81">
        <v>7</v>
      </c>
      <c r="AX2" s="81">
        <v>8</v>
      </c>
      <c r="AY2" s="81">
        <v>9</v>
      </c>
      <c r="AZ2" s="81">
        <v>10</v>
      </c>
      <c r="BA2" s="81">
        <v>11</v>
      </c>
      <c r="BB2" s="81">
        <v>12</v>
      </c>
      <c r="BC2" s="81">
        <v>13</v>
      </c>
      <c r="BD2" s="81">
        <v>14</v>
      </c>
      <c r="BE2" s="81">
        <v>15</v>
      </c>
      <c r="BF2" s="81">
        <v>16</v>
      </c>
      <c r="BG2" s="81">
        <v>17</v>
      </c>
      <c r="BH2" s="81">
        <v>18</v>
      </c>
      <c r="BI2" s="81">
        <v>19</v>
      </c>
      <c r="BJ2" s="81">
        <v>20</v>
      </c>
      <c r="BK2" s="81">
        <v>21</v>
      </c>
      <c r="BL2" s="81">
        <v>22</v>
      </c>
      <c r="BM2" s="81">
        <v>23</v>
      </c>
      <c r="BN2" s="81">
        <v>24</v>
      </c>
      <c r="BO2" s="81">
        <v>25</v>
      </c>
      <c r="BP2" s="81">
        <v>26</v>
      </c>
      <c r="BQ2" s="81">
        <v>27</v>
      </c>
      <c r="BR2" s="81">
        <v>28</v>
      </c>
      <c r="BS2" s="81">
        <v>29</v>
      </c>
      <c r="BT2" s="81">
        <v>30</v>
      </c>
      <c r="BU2" s="81">
        <v>31</v>
      </c>
      <c r="BV2" s="81">
        <v>32</v>
      </c>
      <c r="BW2" s="81">
        <v>33</v>
      </c>
      <c r="BX2" s="81">
        <v>34</v>
      </c>
      <c r="BY2" s="81">
        <v>35</v>
      </c>
      <c r="BZ2" s="81">
        <v>36</v>
      </c>
      <c r="CA2" s="81">
        <v>37</v>
      </c>
      <c r="CB2" s="81">
        <v>38</v>
      </c>
      <c r="CC2" s="82">
        <v>39</v>
      </c>
    </row>
    <row r="3" spans="1:81" ht="12.75">
      <c r="A3" s="84" t="s">
        <v>124</v>
      </c>
      <c r="B3" s="80" t="s">
        <v>125</v>
      </c>
      <c r="C3" s="85">
        <v>-34.125</v>
      </c>
      <c r="D3" s="85">
        <v>-33.25</v>
      </c>
      <c r="E3" s="85">
        <v>-32.375</v>
      </c>
      <c r="F3" s="85">
        <v>-31.5</v>
      </c>
      <c r="G3" s="85">
        <v>-30.625</v>
      </c>
      <c r="H3" s="85">
        <v>-29.75</v>
      </c>
      <c r="I3" s="85">
        <v>-28.875</v>
      </c>
      <c r="J3" s="85">
        <v>-28</v>
      </c>
      <c r="K3" s="85">
        <v>-27.125</v>
      </c>
      <c r="L3" s="85">
        <v>-26.25</v>
      </c>
      <c r="M3" s="85">
        <v>-25.375</v>
      </c>
      <c r="N3" s="85">
        <v>-24.5</v>
      </c>
      <c r="O3" s="85">
        <v>-23.625</v>
      </c>
      <c r="P3" s="85">
        <v>-22.75</v>
      </c>
      <c r="Q3" s="85">
        <v>-21.875</v>
      </c>
      <c r="R3" s="85">
        <v>-21</v>
      </c>
      <c r="S3" s="85">
        <v>-20.125</v>
      </c>
      <c r="T3" s="85">
        <v>-19.25</v>
      </c>
      <c r="U3" s="85">
        <v>-18.375</v>
      </c>
      <c r="V3" s="85">
        <v>-17.5</v>
      </c>
      <c r="W3" s="85">
        <v>-16.625</v>
      </c>
      <c r="X3" s="85">
        <v>-15.75</v>
      </c>
      <c r="Y3" s="85">
        <v>-14.875</v>
      </c>
      <c r="Z3" s="85">
        <v>-14</v>
      </c>
      <c r="AA3" s="85">
        <v>-13.125</v>
      </c>
      <c r="AB3" s="85">
        <v>-12.25</v>
      </c>
      <c r="AC3" s="85">
        <v>-11.375</v>
      </c>
      <c r="AD3" s="85">
        <v>-10.5</v>
      </c>
      <c r="AE3" s="85">
        <v>-9.625</v>
      </c>
      <c r="AF3" s="85">
        <v>-8.75</v>
      </c>
      <c r="AG3" s="85">
        <v>-7.875</v>
      </c>
      <c r="AH3" s="85">
        <v>-7</v>
      </c>
      <c r="AI3" s="85">
        <v>-6.125</v>
      </c>
      <c r="AJ3" s="85">
        <v>-5.25</v>
      </c>
      <c r="AK3" s="85">
        <v>-4.375</v>
      </c>
      <c r="AL3" s="85">
        <v>-3.5</v>
      </c>
      <c r="AM3" s="85">
        <v>-2.625</v>
      </c>
      <c r="AN3" s="85">
        <v>-1.75</v>
      </c>
      <c r="AO3" s="85">
        <v>-0.875</v>
      </c>
      <c r="AP3" s="85">
        <v>0</v>
      </c>
      <c r="AQ3" s="85">
        <v>0.875</v>
      </c>
      <c r="AR3" s="85">
        <v>1.75</v>
      </c>
      <c r="AS3" s="85">
        <v>2.625</v>
      </c>
      <c r="AT3" s="85">
        <v>3.5</v>
      </c>
      <c r="AU3" s="85">
        <v>4.375</v>
      </c>
      <c r="AV3" s="85">
        <v>5.25</v>
      </c>
      <c r="AW3" s="85">
        <v>6.125</v>
      </c>
      <c r="AX3" s="85">
        <v>7</v>
      </c>
      <c r="AY3" s="85">
        <v>7.875</v>
      </c>
      <c r="AZ3" s="85">
        <v>8.75</v>
      </c>
      <c r="BA3" s="85">
        <v>9.625</v>
      </c>
      <c r="BB3" s="85">
        <v>10.5</v>
      </c>
      <c r="BC3" s="85">
        <v>11.375</v>
      </c>
      <c r="BD3" s="85">
        <v>12.25</v>
      </c>
      <c r="BE3" s="85">
        <v>13.125</v>
      </c>
      <c r="BF3" s="85">
        <v>14</v>
      </c>
      <c r="BG3" s="85">
        <v>14.875</v>
      </c>
      <c r="BH3" s="85">
        <v>15.75</v>
      </c>
      <c r="BI3" s="85">
        <v>16.625</v>
      </c>
      <c r="BJ3" s="85">
        <v>17.5</v>
      </c>
      <c r="BK3" s="85">
        <v>18.375</v>
      </c>
      <c r="BL3" s="85">
        <v>19.25</v>
      </c>
      <c r="BM3" s="85">
        <v>20.125</v>
      </c>
      <c r="BN3" s="85">
        <v>21</v>
      </c>
      <c r="BO3" s="85">
        <v>21.875</v>
      </c>
      <c r="BP3" s="85">
        <v>22.75</v>
      </c>
      <c r="BQ3" s="85">
        <v>23.625</v>
      </c>
      <c r="BR3" s="85">
        <v>24.5</v>
      </c>
      <c r="BS3" s="85">
        <v>25.375</v>
      </c>
      <c r="BT3" s="85">
        <v>26.25</v>
      </c>
      <c r="BU3" s="85">
        <v>27.125</v>
      </c>
      <c r="BV3" s="85">
        <v>28</v>
      </c>
      <c r="BW3" s="85">
        <v>28.875</v>
      </c>
      <c r="BX3" s="85">
        <v>29.75</v>
      </c>
      <c r="BY3" s="85">
        <v>30.625</v>
      </c>
      <c r="BZ3" s="85">
        <v>31.5</v>
      </c>
      <c r="CA3" s="85">
        <v>32.375</v>
      </c>
      <c r="CB3" s="85">
        <v>33.25</v>
      </c>
      <c r="CC3" s="85">
        <v>34.125</v>
      </c>
    </row>
    <row r="4" spans="1:81" ht="25.5">
      <c r="A4" s="84" t="s">
        <v>126</v>
      </c>
      <c r="B4" s="80" t="s">
        <v>122</v>
      </c>
      <c r="C4" s="86">
        <v>267.45165557648363</v>
      </c>
      <c r="D4" s="86">
        <v>272.05846663697685</v>
      </c>
      <c r="E4" s="86">
        <v>276.97836404047126</v>
      </c>
      <c r="F4" s="86">
        <v>282.23542364278444</v>
      </c>
      <c r="G4" s="86">
        <v>287.85655424697563</v>
      </c>
      <c r="H4" s="86">
        <v>293.8719116230827</v>
      </c>
      <c r="I4" s="86">
        <v>300.31542128965674</v>
      </c>
      <c r="J4" s="86">
        <v>307.22531394289416</v>
      </c>
      <c r="K4" s="86">
        <v>314.64485387145425</v>
      </c>
      <c r="L4" s="86">
        <v>322.6231491164635</v>
      </c>
      <c r="M4" s="86">
        <v>331.21619165336244</v>
      </c>
      <c r="N4" s="86">
        <v>340.4880311829127</v>
      </c>
      <c r="O4" s="86">
        <v>350.51231286205086</v>
      </c>
      <c r="P4" s="86">
        <v>361.37409990330576</v>
      </c>
      <c r="Q4" s="86">
        <v>373.17219437678693</v>
      </c>
      <c r="R4" s="86">
        <v>386.02192186372133</v>
      </c>
      <c r="S4" s="86">
        <v>400.05884907596095</v>
      </c>
      <c r="T4" s="86">
        <v>415.4432787437912</v>
      </c>
      <c r="U4" s="86">
        <v>432.3662380439319</v>
      </c>
      <c r="V4" s="86">
        <v>451.057132337543</v>
      </c>
      <c r="W4" s="86">
        <v>471.7938987818218</v>
      </c>
      <c r="X4" s="86">
        <v>494.9165834091634</v>
      </c>
      <c r="Y4" s="86">
        <v>520.8455731769758</v>
      </c>
      <c r="Z4" s="86">
        <v>550.1068763098107</v>
      </c>
      <c r="AA4" s="86">
        <v>583.3675602319855</v>
      </c>
      <c r="AB4" s="86">
        <v>621.486170408268</v>
      </c>
      <c r="AC4" s="86">
        <v>665.5870296883908</v>
      </c>
      <c r="AD4" s="86">
        <v>717.1714859899029</v>
      </c>
      <c r="AE4" s="86">
        <v>778.290355053847</v>
      </c>
      <c r="AF4" s="86">
        <v>851.8206033848894</v>
      </c>
      <c r="AG4" s="86">
        <v>941.9282418805392</v>
      </c>
      <c r="AH4" s="86">
        <v>1054.880411468795</v>
      </c>
      <c r="AI4" s="86">
        <v>1200.5622614419585</v>
      </c>
      <c r="AJ4" s="86">
        <v>1395.5271638999184</v>
      </c>
      <c r="AK4" s="86">
        <v>1669.7598412435755</v>
      </c>
      <c r="AL4" s="86">
        <v>2083.7672085977997</v>
      </c>
      <c r="AM4" s="86">
        <v>2780.6679325189248</v>
      </c>
      <c r="AN4" s="86">
        <v>4200.251059776767</v>
      </c>
      <c r="AO4" s="86">
        <v>8674.540963195797</v>
      </c>
      <c r="AP4" s="86">
        <v>114102.38800219484</v>
      </c>
      <c r="AQ4" s="86">
        <v>9088.084562599326</v>
      </c>
      <c r="AR4" s="86">
        <v>4348.23578503195</v>
      </c>
      <c r="AS4" s="86">
        <v>2867.9392700420926</v>
      </c>
      <c r="AT4" s="86">
        <v>2145.3145309799997</v>
      </c>
      <c r="AU4" s="86">
        <v>1717.2911981423974</v>
      </c>
      <c r="AV4" s="86">
        <v>1434.2933080863027</v>
      </c>
      <c r="AW4" s="86">
        <v>1233.348749828255</v>
      </c>
      <c r="AX4" s="86">
        <v>1083.335769450325</v>
      </c>
      <c r="AY4" s="86">
        <v>967.1065558964718</v>
      </c>
      <c r="AZ4" s="86">
        <v>874.4359315727833</v>
      </c>
      <c r="BA4" s="86">
        <v>798.8481242126744</v>
      </c>
      <c r="BB4" s="86">
        <v>736.0425606130617</v>
      </c>
      <c r="BC4" s="86">
        <v>683.0514247670005</v>
      </c>
      <c r="BD4" s="86">
        <v>637.7604027316098</v>
      </c>
      <c r="BE4" s="86">
        <v>598.6225591048355</v>
      </c>
      <c r="BF4" s="86">
        <v>564.4799090908093</v>
      </c>
      <c r="BG4" s="86">
        <v>534.4485437236423</v>
      </c>
      <c r="BH4" s="86">
        <v>507.8419168509502</v>
      </c>
      <c r="BI4" s="86">
        <v>484.11885987216704</v>
      </c>
      <c r="BJ4" s="86">
        <v>462.8469276521183</v>
      </c>
      <c r="BK4" s="86">
        <v>443.67649765596315</v>
      </c>
      <c r="BL4" s="86">
        <v>426.3218002018126</v>
      </c>
      <c r="BM4" s="86">
        <v>410.547023468195</v>
      </c>
      <c r="BN4" s="86">
        <v>396.1558619011127</v>
      </c>
      <c r="BO4" s="86">
        <v>382.98360626545906</v>
      </c>
      <c r="BP4" s="86">
        <v>370.89098971195534</v>
      </c>
      <c r="BQ4" s="86">
        <v>359.7595334736249</v>
      </c>
      <c r="BR4" s="86">
        <v>349.48780882622765</v>
      </c>
      <c r="BS4" s="86">
        <v>339.98844333903753</v>
      </c>
      <c r="BT4" s="86">
        <v>331.1858489013595</v>
      </c>
      <c r="BU4" s="86">
        <v>323.01424975921964</v>
      </c>
      <c r="BV4" s="86">
        <v>315.41621500685307</v>
      </c>
      <c r="BW4" s="86">
        <v>308.34133249333223</v>
      </c>
      <c r="BX4" s="86">
        <v>301.7452309568744</v>
      </c>
      <c r="BY4" s="86">
        <v>295.5886760251966</v>
      </c>
      <c r="BZ4" s="86">
        <v>289.8368886444386</v>
      </c>
      <c r="CA4" s="86">
        <v>284.4589427367758</v>
      </c>
      <c r="CB4" s="86">
        <v>279.42725888503253</v>
      </c>
      <c r="CC4" s="81">
        <v>274.71716589555786</v>
      </c>
    </row>
    <row r="5" spans="1:81" ht="25.5">
      <c r="A5" s="84" t="s">
        <v>127</v>
      </c>
      <c r="B5" s="80" t="s">
        <v>123</v>
      </c>
      <c r="C5" s="86">
        <v>195.0800460015931</v>
      </c>
      <c r="D5" s="86">
        <v>199.864291228579</v>
      </c>
      <c r="E5" s="86">
        <v>204.96157242596558</v>
      </c>
      <c r="F5" s="86">
        <v>210.39557913761723</v>
      </c>
      <c r="G5" s="86">
        <v>216.1928464942528</v>
      </c>
      <c r="H5" s="86">
        <v>222.3831697193467</v>
      </c>
      <c r="I5" s="86">
        <v>229.0001281223074</v>
      </c>
      <c r="J5" s="86">
        <v>236.0816193141524</v>
      </c>
      <c r="K5" s="86">
        <v>243.67058863110498</v>
      </c>
      <c r="L5" s="86">
        <v>251.8158386511522</v>
      </c>
      <c r="M5" s="86">
        <v>260.5730699581927</v>
      </c>
      <c r="N5" s="86">
        <v>270.00605372017867</v>
      </c>
      <c r="O5" s="86">
        <v>280.18817001193776</v>
      </c>
      <c r="P5" s="86">
        <v>291.20422971043234</v>
      </c>
      <c r="Q5" s="86">
        <v>303.1527953897111</v>
      </c>
      <c r="R5" s="86">
        <v>316.14896456575616</v>
      </c>
      <c r="S5" s="86">
        <v>330.32808821844975</v>
      </c>
      <c r="T5" s="86">
        <v>345.85026397785396</v>
      </c>
      <c r="U5" s="86">
        <v>362.90632483238295</v>
      </c>
      <c r="V5" s="86">
        <v>381.7254919039048</v>
      </c>
      <c r="W5" s="86">
        <v>402.58552766978397</v>
      </c>
      <c r="X5" s="86">
        <v>425.82631268226396</v>
      </c>
      <c r="Y5" s="86">
        <v>451.8680764780463</v>
      </c>
      <c r="Z5" s="86">
        <v>481.23667767073783</v>
      </c>
      <c r="AA5" s="86">
        <v>514.5990414420045</v>
      </c>
      <c r="AB5" s="86">
        <v>552.813577145967</v>
      </c>
      <c r="AC5" s="86">
        <v>597.0044776979006</v>
      </c>
      <c r="AD5" s="86">
        <v>648.6729662434196</v>
      </c>
      <c r="AE5" s="86">
        <v>709.8697382559387</v>
      </c>
      <c r="AF5" s="86">
        <v>783.4716438789983</v>
      </c>
      <c r="AG5" s="86">
        <v>873.6445811200699</v>
      </c>
      <c r="AH5" s="86">
        <v>986.6555803359478</v>
      </c>
      <c r="AI5" s="86">
        <v>1132.389682374786</v>
      </c>
      <c r="AJ5" s="86">
        <v>1327.4001520664374</v>
      </c>
      <c r="AK5" s="86">
        <v>1601.671605045515</v>
      </c>
      <c r="AL5" s="86">
        <v>2015.7108496065716</v>
      </c>
      <c r="AM5" s="86">
        <v>2712.6364445326226</v>
      </c>
      <c r="AN5" s="86">
        <v>4132.237327237466</v>
      </c>
      <c r="AO5" s="86">
        <v>8606.537758807544</v>
      </c>
      <c r="AP5" s="86">
        <v>114170.35015366548</v>
      </c>
      <c r="AQ5" s="86">
        <v>9020.081643777969</v>
      </c>
      <c r="AR5" s="86">
        <v>4280.22297542099</v>
      </c>
      <c r="AS5" s="86">
        <v>2799.909682676049</v>
      </c>
      <c r="AT5" s="86">
        <v>2077.261391087837</v>
      </c>
      <c r="AU5" s="86">
        <v>1649.2078412467197</v>
      </c>
      <c r="AV5" s="86">
        <v>1366.1731788522845</v>
      </c>
      <c r="AW5" s="86">
        <v>1165.1854015677923</v>
      </c>
      <c r="AX5" s="86">
        <v>1015.1228642944241</v>
      </c>
      <c r="AY5" s="86">
        <v>898.8378655871863</v>
      </c>
      <c r="AZ5" s="86">
        <v>806.1053389926194</v>
      </c>
      <c r="BA5" s="86">
        <v>730.4496254381261</v>
      </c>
      <c r="BB5" s="86">
        <v>667.5702675846322</v>
      </c>
      <c r="BC5" s="86">
        <v>614.4995687082825</v>
      </c>
      <c r="BD5" s="86">
        <v>569.1233379655337</v>
      </c>
      <c r="BE5" s="86">
        <v>529.8947676742674</v>
      </c>
      <c r="BF5" s="86">
        <v>495.6560057243324</v>
      </c>
      <c r="BG5" s="86">
        <v>465.523281790735</v>
      </c>
      <c r="BH5" s="86">
        <v>438.8101942151321</v>
      </c>
      <c r="BI5" s="86">
        <v>414.97572607061636</v>
      </c>
      <c r="BJ5" s="86">
        <v>393.5875909926339</v>
      </c>
      <c r="BK5" s="86">
        <v>374.2963333455682</v>
      </c>
      <c r="BL5" s="86">
        <v>356.8163585690442</v>
      </c>
      <c r="BM5" s="86">
        <v>340.91203892458736</v>
      </c>
      <c r="BN5" s="86">
        <v>326.3872623411141</v>
      </c>
      <c r="BO5" s="86">
        <v>313.0775231150125</v>
      </c>
      <c r="BP5" s="86">
        <v>300.84376774344855</v>
      </c>
      <c r="BQ5" s="86">
        <v>289.5677417971931</v>
      </c>
      <c r="BR5" s="86">
        <v>279.14825210818026</v>
      </c>
      <c r="BS5" s="86">
        <v>269.4981725870827</v>
      </c>
      <c r="BT5" s="86">
        <v>260.542173691232</v>
      </c>
      <c r="BU5" s="86">
        <v>252.21474949117035</v>
      </c>
      <c r="BV5" s="86">
        <v>244.45875158311262</v>
      </c>
      <c r="BW5" s="86">
        <v>237.2240618208006</v>
      </c>
      <c r="BX5" s="86">
        <v>230.46661565628813</v>
      </c>
      <c r="BY5" s="86">
        <v>224.14749705844937</v>
      </c>
      <c r="BZ5" s="86">
        <v>218.23225755378834</v>
      </c>
      <c r="CA5" s="86">
        <v>212.69031362125077</v>
      </c>
      <c r="CB5" s="86">
        <v>207.49444000312707</v>
      </c>
      <c r="CC5" s="81">
        <v>202.62033038867025</v>
      </c>
    </row>
    <row r="6" spans="1:81" ht="25.5">
      <c r="A6" s="87" t="s">
        <v>128</v>
      </c>
      <c r="B6" s="80" t="s">
        <v>129</v>
      </c>
      <c r="C6" s="85">
        <v>23.13267996398084</v>
      </c>
      <c r="D6" s="85">
        <v>22.689562672174723</v>
      </c>
      <c r="E6" s="85">
        <v>22.235228467328156</v>
      </c>
      <c r="F6" s="85">
        <v>21.769984872453925</v>
      </c>
      <c r="G6" s="85">
        <v>21.294137662516462</v>
      </c>
      <c r="H6" s="85">
        <v>20.80799019475902</v>
      </c>
      <c r="I6" s="85">
        <v>20.311840295126196</v>
      </c>
      <c r="J6" s="85">
        <v>19.80598361572396</v>
      </c>
      <c r="K6" s="85">
        <v>19.29071057281726</v>
      </c>
      <c r="L6" s="85">
        <v>18.766307765327024</v>
      </c>
      <c r="M6" s="85">
        <v>18.233055464861728</v>
      </c>
      <c r="N6" s="85">
        <v>17.691230551138247</v>
      </c>
      <c r="O6" s="85">
        <v>17.14110355119766</v>
      </c>
      <c r="P6" s="85">
        <v>16.58293964015703</v>
      </c>
      <c r="Q6" s="85">
        <v>16.01699670883274</v>
      </c>
      <c r="R6" s="85">
        <v>15.443528845029954</v>
      </c>
      <c r="S6" s="85">
        <v>14.862780996705188</v>
      </c>
      <c r="T6" s="85">
        <v>14.274993456623848</v>
      </c>
      <c r="U6" s="85">
        <v>13.680398512396911</v>
      </c>
      <c r="V6" s="85">
        <v>13.07922200531942</v>
      </c>
      <c r="W6" s="85">
        <v>12.471682446739274</v>
      </c>
      <c r="X6" s="85">
        <v>11.85798965198524</v>
      </c>
      <c r="Y6" s="85">
        <v>11.238347288958161</v>
      </c>
      <c r="Z6" s="85">
        <v>10.612951027163827</v>
      </c>
      <c r="AA6" s="85">
        <v>9.981987176068765</v>
      </c>
      <c r="AB6" s="85">
        <v>9.3456362116835</v>
      </c>
      <c r="AC6" s="85">
        <v>8.70406847576749</v>
      </c>
      <c r="AD6" s="85">
        <v>8.05744622694196</v>
      </c>
      <c r="AE6" s="85">
        <v>7.405923731038055</v>
      </c>
      <c r="AF6" s="85">
        <v>6.749646854945082</v>
      </c>
      <c r="AG6" s="85">
        <v>6.088750686192845</v>
      </c>
      <c r="AH6" s="85">
        <v>5.423364010813467</v>
      </c>
      <c r="AI6" s="85">
        <v>4.753604456573171</v>
      </c>
      <c r="AJ6" s="85">
        <v>4.079580983395663</v>
      </c>
      <c r="AK6" s="85">
        <v>3.4013939106201447</v>
      </c>
      <c r="AL6" s="85">
        <v>2.719132457366897</v>
      </c>
      <c r="AM6" s="85">
        <v>2.0328771975819677</v>
      </c>
      <c r="AN6" s="85">
        <v>1.3426980544205975</v>
      </c>
      <c r="AO6" s="85">
        <v>0.6486547412166085</v>
      </c>
      <c r="AP6" s="85">
        <v>-0.04920231328246051</v>
      </c>
      <c r="AQ6" s="85">
        <v>-0.7087223108993166</v>
      </c>
      <c r="AR6" s="85">
        <v>-1.4190269352767653</v>
      </c>
      <c r="AS6" s="85">
        <v>-2.1330394068271628</v>
      </c>
      <c r="AT6" s="85">
        <v>-2.850697326368868</v>
      </c>
      <c r="AU6" s="85">
        <v>-3.571946053229898</v>
      </c>
      <c r="AV6" s="85">
        <v>-4.296737254929821</v>
      </c>
      <c r="AW6" s="85">
        <v>-5.025029482230474</v>
      </c>
      <c r="AX6" s="85">
        <v>-5.756788259366694</v>
      </c>
      <c r="AY6" s="85">
        <v>-6.4919867064900725</v>
      </c>
      <c r="AZ6" s="85">
        <v>-7.230604645556177</v>
      </c>
      <c r="BA6" s="85">
        <v>-7.972629256897818</v>
      </c>
      <c r="BB6" s="85">
        <v>-8.71805629219202</v>
      </c>
      <c r="BC6" s="85">
        <v>-9.46688819996937</v>
      </c>
      <c r="BD6" s="85">
        <v>-10.219618629854722</v>
      </c>
      <c r="BE6" s="85">
        <v>-10.97694031241607</v>
      </c>
      <c r="BF6" s="85">
        <v>-11.739036913065387</v>
      </c>
      <c r="BG6" s="85">
        <v>-12.506115659693737</v>
      </c>
      <c r="BH6" s="85">
        <v>-13.278407437856673</v>
      </c>
      <c r="BI6" s="85">
        <v>-14.056170773439144</v>
      </c>
      <c r="BJ6" s="85">
        <v>-14.839692248875188</v>
      </c>
      <c r="BK6" s="85">
        <v>-15.62929199621562</v>
      </c>
      <c r="BL6" s="85">
        <v>-16.42532567693167</v>
      </c>
      <c r="BM6" s="85">
        <v>-17.2281861447136</v>
      </c>
      <c r="BN6" s="85">
        <v>-18.038313226207745</v>
      </c>
      <c r="BO6" s="85">
        <v>-18.856193404821735</v>
      </c>
      <c r="BP6" s="85">
        <v>-19.6823688796846</v>
      </c>
      <c r="BQ6" s="85">
        <v>-20.51744449269433</v>
      </c>
      <c r="BR6" s="85">
        <v>-21.362095957539307</v>
      </c>
      <c r="BS6" s="85">
        <v>-22.21708073217743</v>
      </c>
      <c r="BT6" s="85">
        <v>-23.083250632856153</v>
      </c>
      <c r="BU6" s="85">
        <v>-23.96156585079806</v>
      </c>
      <c r="BV6" s="85">
        <v>-24.85311550577215</v>
      </c>
      <c r="BW6" s="85">
        <v>-25.759139338421026</v>
      </c>
      <c r="BX6" s="85">
        <v>-26.681058409626793</v>
      </c>
      <c r="BY6" s="85">
        <v>-27.620509701198753</v>
      </c>
      <c r="BZ6" s="85">
        <v>-28.579396408188046</v>
      </c>
      <c r="CA6" s="85">
        <v>-29.559945216725165</v>
      </c>
      <c r="CB6" s="85">
        <v>-30.564791517976058</v>
      </c>
      <c r="CC6" s="85">
        <v>-31.597086541887347</v>
      </c>
    </row>
    <row r="7" spans="1:81" ht="25.5">
      <c r="A7" s="87" t="s">
        <v>130</v>
      </c>
      <c r="B7" s="80" t="s">
        <v>131</v>
      </c>
      <c r="C7" s="85">
        <v>30.823341647751253</v>
      </c>
      <c r="D7" s="85">
        <v>29.829481509658823</v>
      </c>
      <c r="E7" s="85">
        <v>28.859905503760185</v>
      </c>
      <c r="F7" s="85">
        <v>27.911985650712108</v>
      </c>
      <c r="G7" s="85">
        <v>26.98350057212548</v>
      </c>
      <c r="H7" s="85">
        <v>26.072552838209702</v>
      </c>
      <c r="I7" s="85">
        <v>25.177512274374536</v>
      </c>
      <c r="J7" s="85">
        <v>24.29696318320233</v>
      </c>
      <c r="K7" s="85">
        <v>23.429670434773964</v>
      </c>
      <c r="L7" s="85">
        <v>22.57455057713426</v>
      </c>
      <c r="M7" s="85">
        <v>21.73064659655288</v>
      </c>
      <c r="N7" s="85">
        <v>20.897110960459646</v>
      </c>
      <c r="O7" s="85">
        <v>20.073189838783243</v>
      </c>
      <c r="P7" s="85">
        <v>19.258211096019224</v>
      </c>
      <c r="Q7" s="85">
        <v>18.45157286173897</v>
      </c>
      <c r="R7" s="85">
        <v>17.652734774658636</v>
      </c>
      <c r="S7" s="85">
        <v>16.861212773133772</v>
      </c>
      <c r="T7" s="85">
        <v>16.076570006080743</v>
      </c>
      <c r="U7" s="85">
        <v>15.29841386889407</v>
      </c>
      <c r="V7" s="85">
        <v>14.52639065208976</v>
      </c>
      <c r="W7" s="85">
        <v>13.760181127479878</v>
      </c>
      <c r="X7" s="85">
        <v>12.999499683231363</v>
      </c>
      <c r="Y7" s="85">
        <v>12.244088284239238</v>
      </c>
      <c r="Z7" s="85">
        <v>11.493715546067747</v>
      </c>
      <c r="AA7" s="85">
        <v>10.748175412733676</v>
      </c>
      <c r="AB7" s="85">
        <v>10.007283867422805</v>
      </c>
      <c r="AC7" s="85">
        <v>9.27082980002874</v>
      </c>
      <c r="AD7" s="85">
        <v>8.538015125996669</v>
      </c>
      <c r="AE7" s="85">
        <v>7.808600429453775</v>
      </c>
      <c r="AF7" s="85">
        <v>7.082588462306692</v>
      </c>
      <c r="AG7" s="85">
        <v>6.35999155722364</v>
      </c>
      <c r="AH7" s="85">
        <v>5.640827825633799</v>
      </c>
      <c r="AI7" s="85">
        <v>4.925122563448345</v>
      </c>
      <c r="AJ7" s="85">
        <v>4.212908623676376</v>
      </c>
      <c r="AK7" s="85">
        <v>3.5042252789993316</v>
      </c>
      <c r="AL7" s="85">
        <v>2.7991181324810395</v>
      </c>
      <c r="AM7" s="85">
        <v>2.0976395465810693</v>
      </c>
      <c r="AN7" s="85">
        <v>1.3998485760584687</v>
      </c>
      <c r="AO7" s="85">
        <v>0.7058099149182959</v>
      </c>
      <c r="AP7" s="85">
        <v>0.015596365540951208</v>
      </c>
      <c r="AQ7" s="85">
        <v>-0.6190786437159834</v>
      </c>
      <c r="AR7" s="85">
        <v>-1.2968037083042785</v>
      </c>
      <c r="AS7" s="85">
        <v>-1.970601131497211</v>
      </c>
      <c r="AT7" s="85">
        <v>-2.640406127689454</v>
      </c>
      <c r="AU7" s="85">
        <v>-3.306145291248331</v>
      </c>
      <c r="AV7" s="85">
        <v>-3.967735153574638</v>
      </c>
      <c r="AW7" s="85">
        <v>-4.625083200613327</v>
      </c>
      <c r="AX7" s="85">
        <v>-5.27808788163033</v>
      </c>
      <c r="AY7" s="85">
        <v>-5.926639095157891</v>
      </c>
      <c r="AZ7" s="85">
        <v>-6.570617186390658</v>
      </c>
      <c r="BA7" s="85">
        <v>-7.209894390236995</v>
      </c>
      <c r="BB7" s="85">
        <v>-7.844334785316392</v>
      </c>
      <c r="BC7" s="85">
        <v>-8.473793260107968</v>
      </c>
      <c r="BD7" s="85">
        <v>-9.09811741057317</v>
      </c>
      <c r="BE7" s="85">
        <v>-9.7171460000836</v>
      </c>
      <c r="BF7" s="85">
        <v>-10.330710840723082</v>
      </c>
      <c r="BG7" s="85">
        <v>-10.938634265941175</v>
      </c>
      <c r="BH7" s="85">
        <v>-11.540733447076736</v>
      </c>
      <c r="BI7" s="85">
        <v>-12.136815905119603</v>
      </c>
      <c r="BJ7" s="85">
        <v>-12.7266833347385</v>
      </c>
      <c r="BK7" s="85">
        <v>-13.310129072315918</v>
      </c>
      <c r="BL7" s="85">
        <v>-13.886940455937085</v>
      </c>
      <c r="BM7" s="85">
        <v>-14.456897766393462</v>
      </c>
      <c r="BN7" s="85">
        <v>-15.019774640184204</v>
      </c>
      <c r="BO7" s="85">
        <v>-15.575337509456505</v>
      </c>
      <c r="BP7" s="85">
        <v>-16.12334848033445</v>
      </c>
      <c r="BQ7" s="85">
        <v>-16.663562342271227</v>
      </c>
      <c r="BR7" s="85">
        <v>-17.195727504531796</v>
      </c>
      <c r="BS7" s="85">
        <v>-17.719588915113057</v>
      </c>
      <c r="BT7" s="85">
        <v>-18.234884117655657</v>
      </c>
      <c r="BU7" s="85">
        <v>-18.741347676696282</v>
      </c>
      <c r="BV7" s="85">
        <v>-19.23870725900287</v>
      </c>
      <c r="BW7" s="85">
        <v>-19.726688102297263</v>
      </c>
      <c r="BX7" s="85">
        <v>-20.205009619750836</v>
      </c>
      <c r="BY7" s="85">
        <v>-20.673388930981478</v>
      </c>
      <c r="BZ7" s="85">
        <v>-21.131538984714176</v>
      </c>
      <c r="CA7" s="85">
        <v>-21.57916916958406</v>
      </c>
      <c r="CB7" s="85">
        <v>-22.01598595018709</v>
      </c>
      <c r="CC7" s="85">
        <v>-22.441694525181443</v>
      </c>
    </row>
    <row r="8" spans="25:53" ht="12.75">
      <c r="Y8" s="88"/>
      <c r="BA8" s="88"/>
    </row>
    <row r="9" spans="25:53" ht="12.75">
      <c r="Y9" s="88"/>
      <c r="BA9" s="88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7"/>
  <sheetViews>
    <sheetView workbookViewId="0" topLeftCell="A1">
      <selection activeCell="B40" sqref="B40"/>
    </sheetView>
  </sheetViews>
  <sheetFormatPr defaultColWidth="9.00390625" defaultRowHeight="13.5"/>
  <cols>
    <col min="1" max="3" width="9.00390625" style="91" customWidth="1"/>
    <col min="4" max="5" width="9.00390625" style="95" customWidth="1"/>
    <col min="6" max="16384" width="9.00390625" style="91" customWidth="1"/>
  </cols>
  <sheetData>
    <row r="2" spans="1:8" ht="12.75">
      <c r="A2" s="89" t="s">
        <v>0</v>
      </c>
      <c r="B2" s="89" t="s">
        <v>1</v>
      </c>
      <c r="C2" s="89" t="s">
        <v>2</v>
      </c>
      <c r="D2" s="90" t="s">
        <v>3</v>
      </c>
      <c r="E2" s="90" t="s">
        <v>4</v>
      </c>
      <c r="F2" s="89" t="s">
        <v>5</v>
      </c>
      <c r="G2" s="89" t="s">
        <v>6</v>
      </c>
      <c r="H2" s="89" t="s">
        <v>7</v>
      </c>
    </row>
    <row r="3" spans="1:10" ht="12.75">
      <c r="A3" s="92">
        <v>0</v>
      </c>
      <c r="B3" s="92">
        <v>1</v>
      </c>
      <c r="C3" s="92">
        <v>0</v>
      </c>
      <c r="D3" s="93">
        <v>0</v>
      </c>
      <c r="E3" s="93">
        <v>90</v>
      </c>
      <c r="F3" s="92">
        <v>59</v>
      </c>
      <c r="G3" s="92">
        <v>79</v>
      </c>
      <c r="H3" s="92" t="s">
        <v>8</v>
      </c>
      <c r="J3" s="94" t="str">
        <f aca="true" t="shared" si="0" ref="J3:J36">"  controls["&amp;FIXED(A3,0)&amp;"] = new Control("&amp;FIXED(B3,0)&amp;", "&amp;FIXED(C3,0)&amp;", "&amp;FIXED(D3,1)&amp;", "&amp;FIXED(E3,1)&amp;", "&amp;FIXED(F3,0)&amp;", "&amp;FIXED(G3,0)&amp;", "&amp;H3&amp;");"</f>
        <v>  controls[0] = new Control(1, 0, 0.0, 90.0, 59, 79, 'F');</v>
      </c>
    </row>
    <row r="4" spans="1:10" ht="12.75">
      <c r="A4" s="92">
        <v>1</v>
      </c>
      <c r="B4" s="92">
        <v>2</v>
      </c>
      <c r="C4" s="92">
        <v>12</v>
      </c>
      <c r="D4" s="93">
        <v>90</v>
      </c>
      <c r="E4" s="93">
        <v>44.88789326977304</v>
      </c>
      <c r="F4" s="92">
        <v>79</v>
      </c>
      <c r="G4" s="92">
        <v>79</v>
      </c>
      <c r="H4" s="92" t="s">
        <v>8</v>
      </c>
      <c r="J4" s="94" t="str">
        <f t="shared" si="0"/>
        <v>  controls[1] = new Control(2, 12, 90.0, 44.9, 79, 79, 'F');</v>
      </c>
    </row>
    <row r="5" spans="1:10" ht="12.75">
      <c r="A5" s="92">
        <v>2</v>
      </c>
      <c r="B5" s="92">
        <v>2</v>
      </c>
      <c r="C5" s="92">
        <v>12</v>
      </c>
      <c r="D5" s="93">
        <v>44.88789326977304</v>
      </c>
      <c r="E5" s="93">
        <v>350.36858837418083</v>
      </c>
      <c r="F5" s="92">
        <v>84</v>
      </c>
      <c r="G5" s="92">
        <v>79</v>
      </c>
      <c r="H5" s="92" t="s">
        <v>8</v>
      </c>
      <c r="J5" s="94" t="str">
        <f t="shared" si="0"/>
        <v>  controls[2] = new Control(2, 12, 44.9, 350.4, 84, 79, 'F');</v>
      </c>
    </row>
    <row r="6" spans="1:10" ht="12.75">
      <c r="A6" s="92">
        <v>3</v>
      </c>
      <c r="B6" s="92">
        <v>2</v>
      </c>
      <c r="C6" s="92">
        <v>12</v>
      </c>
      <c r="D6" s="93">
        <v>350.36858837418083</v>
      </c>
      <c r="E6" s="93">
        <v>313.3787864986264</v>
      </c>
      <c r="F6" s="92">
        <v>75</v>
      </c>
      <c r="G6" s="92">
        <v>79</v>
      </c>
      <c r="H6" s="92" t="s">
        <v>8</v>
      </c>
      <c r="J6" s="94" t="str">
        <f t="shared" si="0"/>
        <v>  controls[3] = new Control(2, 12, 350.4, 313.4, 75, 79, 'F');</v>
      </c>
    </row>
    <row r="7" spans="1:10" ht="12.75">
      <c r="A7" s="92">
        <v>4</v>
      </c>
      <c r="B7" s="92">
        <v>2</v>
      </c>
      <c r="C7" s="92">
        <v>12</v>
      </c>
      <c r="D7" s="93">
        <v>313.3787864986264</v>
      </c>
      <c r="E7" s="93">
        <v>278.4987110948137</v>
      </c>
      <c r="F7" s="92">
        <v>74</v>
      </c>
      <c r="G7" s="92">
        <v>79</v>
      </c>
      <c r="H7" s="92" t="s">
        <v>8</v>
      </c>
      <c r="J7" s="94" t="str">
        <f t="shared" si="0"/>
        <v>  controls[4] = new Control(2, 12, 313.4, 278.5, 74, 79, 'F');</v>
      </c>
    </row>
    <row r="8" spans="1:10" ht="12.75">
      <c r="A8" s="92">
        <v>5</v>
      </c>
      <c r="B8" s="92">
        <v>1</v>
      </c>
      <c r="C8" s="92">
        <v>12</v>
      </c>
      <c r="D8" s="93">
        <v>278.4987110948137</v>
      </c>
      <c r="E8" s="93">
        <v>309.8695147142524</v>
      </c>
      <c r="F8" s="92">
        <v>46</v>
      </c>
      <c r="G8" s="92">
        <v>79</v>
      </c>
      <c r="H8" s="92" t="s">
        <v>8</v>
      </c>
      <c r="J8" s="94" t="str">
        <f t="shared" si="0"/>
        <v>  controls[5] = new Control(1, 12, 278.5, 309.9, 46, 79, 'F');</v>
      </c>
    </row>
    <row r="9" spans="1:10" ht="12.75">
      <c r="A9" s="92">
        <v>6</v>
      </c>
      <c r="B9" s="92">
        <v>1</v>
      </c>
      <c r="C9" s="92">
        <v>12</v>
      </c>
      <c r="D9" s="93">
        <v>309.8695147142524</v>
      </c>
      <c r="E9" s="93">
        <v>341.24031833369105</v>
      </c>
      <c r="F9" s="92">
        <v>46</v>
      </c>
      <c r="G9" s="92">
        <v>79</v>
      </c>
      <c r="H9" s="92" t="s">
        <v>8</v>
      </c>
      <c r="J9" s="94" t="str">
        <f t="shared" si="0"/>
        <v>  controls[6] = new Control(1, 12, 309.9, 341.2, 46, 79, 'F');</v>
      </c>
    </row>
    <row r="10" spans="1:10" ht="12.75">
      <c r="A10" s="92">
        <v>7</v>
      </c>
      <c r="B10" s="92">
        <v>1</v>
      </c>
      <c r="C10" s="92">
        <v>12</v>
      </c>
      <c r="D10" s="93">
        <v>341.24031833369105</v>
      </c>
      <c r="E10" s="93">
        <v>358.6321693609936</v>
      </c>
      <c r="F10" s="92">
        <v>52</v>
      </c>
      <c r="G10" s="92">
        <v>79</v>
      </c>
      <c r="H10" s="92" t="s">
        <v>8</v>
      </c>
      <c r="J10" s="94" t="str">
        <f t="shared" si="0"/>
        <v>  controls[7] = new Control(1, 12, 341.2, 358.6, 52, 79, 'F');</v>
      </c>
    </row>
    <row r="11" spans="1:10" ht="12.75">
      <c r="A11" s="92">
        <v>8</v>
      </c>
      <c r="B11" s="92">
        <v>2</v>
      </c>
      <c r="C11" s="92">
        <v>12</v>
      </c>
      <c r="D11" s="93">
        <v>358.6321693609936</v>
      </c>
      <c r="E11" s="93">
        <v>353.8302218511838</v>
      </c>
      <c r="F11" s="92">
        <v>61</v>
      </c>
      <c r="G11" s="92">
        <v>79</v>
      </c>
      <c r="H11" s="92" t="s">
        <v>8</v>
      </c>
      <c r="J11" s="94" t="str">
        <f t="shared" si="0"/>
        <v>  controls[8] = new Control(2, 12, 358.6, 353.8, 61, 79, 'F');</v>
      </c>
    </row>
    <row r="12" spans="1:10" ht="12.75">
      <c r="A12" s="92">
        <v>9</v>
      </c>
      <c r="B12" s="92">
        <v>1</v>
      </c>
      <c r="C12" s="92">
        <v>12</v>
      </c>
      <c r="D12" s="93">
        <v>353.8302218511838</v>
      </c>
      <c r="E12" s="93">
        <v>358.8013532675782</v>
      </c>
      <c r="F12" s="92">
        <v>57</v>
      </c>
      <c r="G12" s="92">
        <v>79</v>
      </c>
      <c r="H12" s="92" t="s">
        <v>8</v>
      </c>
      <c r="J12" s="94" t="str">
        <f t="shared" si="0"/>
        <v>  controls[9] = new Control(1, 12, 353.8, 358.8, 57, 79, 'F');</v>
      </c>
    </row>
    <row r="13" spans="1:10" ht="12.75">
      <c r="A13" s="92">
        <v>10</v>
      </c>
      <c r="B13" s="92">
        <v>2</v>
      </c>
      <c r="C13" s="92">
        <v>12</v>
      </c>
      <c r="D13" s="93">
        <v>358.8013532675782</v>
      </c>
      <c r="E13" s="93">
        <v>353.9994057577684</v>
      </c>
      <c r="F13" s="92">
        <v>61</v>
      </c>
      <c r="G13" s="92">
        <v>79</v>
      </c>
      <c r="H13" s="92" t="s">
        <v>8</v>
      </c>
      <c r="J13" s="94" t="str">
        <f t="shared" si="0"/>
        <v>  controls[10] = new Control(2, 12, 358.8, 354.0, 61, 79, 'F');</v>
      </c>
    </row>
    <row r="14" spans="1:10" ht="12.75">
      <c r="A14" s="92">
        <v>11</v>
      </c>
      <c r="B14" s="92">
        <v>1</v>
      </c>
      <c r="C14" s="92">
        <v>12</v>
      </c>
      <c r="D14" s="93">
        <v>353.9994057577684</v>
      </c>
      <c r="E14" s="93">
        <v>358.97053717416276</v>
      </c>
      <c r="F14" s="92">
        <v>57</v>
      </c>
      <c r="G14" s="92">
        <v>79</v>
      </c>
      <c r="H14" s="92" t="s">
        <v>8</v>
      </c>
      <c r="J14" s="94" t="str">
        <f t="shared" si="0"/>
        <v>  controls[11] = new Control(1, 12, 354.0, 359.0, 57, 79, 'F');</v>
      </c>
    </row>
    <row r="15" spans="1:10" ht="12.75">
      <c r="A15" s="92">
        <v>12</v>
      </c>
      <c r="B15" s="92">
        <v>2</v>
      </c>
      <c r="C15" s="92">
        <v>12</v>
      </c>
      <c r="D15" s="93">
        <v>358.97053717416276</v>
      </c>
      <c r="E15" s="93">
        <v>354.16858966435296</v>
      </c>
      <c r="F15" s="92">
        <v>61</v>
      </c>
      <c r="G15" s="92">
        <v>79</v>
      </c>
      <c r="H15" s="92" t="s">
        <v>8</v>
      </c>
      <c r="J15" s="94" t="str">
        <f t="shared" si="0"/>
        <v>  controls[12] = new Control(2, 12, 359.0, 354.2, 61, 79, 'F');</v>
      </c>
    </row>
    <row r="16" spans="1:10" ht="12.75">
      <c r="A16" s="92">
        <v>13</v>
      </c>
      <c r="B16" s="92">
        <v>1</v>
      </c>
      <c r="C16" s="92">
        <v>12</v>
      </c>
      <c r="D16" s="93">
        <v>354.16858966435296</v>
      </c>
      <c r="E16" s="93">
        <v>359.13972108074734</v>
      </c>
      <c r="F16" s="92">
        <v>57</v>
      </c>
      <c r="G16" s="92">
        <v>79</v>
      </c>
      <c r="H16" s="92" t="s">
        <v>8</v>
      </c>
      <c r="J16" s="94" t="str">
        <f t="shared" si="0"/>
        <v>  controls[13] = new Control(1, 12, 354.2, 359.1, 57, 79, 'F');</v>
      </c>
    </row>
    <row r="17" spans="1:10" ht="12.75">
      <c r="A17" s="92">
        <v>14</v>
      </c>
      <c r="B17" s="92">
        <v>1</v>
      </c>
      <c r="C17" s="92">
        <v>12</v>
      </c>
      <c r="D17" s="93">
        <v>359.13972108074734</v>
      </c>
      <c r="E17" s="93">
        <v>30.51052470018601</v>
      </c>
      <c r="F17" s="92">
        <v>46</v>
      </c>
      <c r="G17" s="92">
        <v>79</v>
      </c>
      <c r="H17" s="92" t="s">
        <v>8</v>
      </c>
      <c r="J17" s="94" t="str">
        <f t="shared" si="0"/>
        <v>  controls[14] = new Control(1, 12, 359.1, 30.5, 46, 79, 'F');</v>
      </c>
    </row>
    <row r="18" spans="1:10" ht="12.75">
      <c r="A18" s="92">
        <v>15</v>
      </c>
      <c r="B18" s="92">
        <v>1</v>
      </c>
      <c r="C18" s="92">
        <v>12</v>
      </c>
      <c r="D18" s="93">
        <v>30.51052470018601</v>
      </c>
      <c r="E18" s="93">
        <v>38.01951193156873</v>
      </c>
      <c r="F18" s="92">
        <v>56</v>
      </c>
      <c r="G18" s="92">
        <v>79</v>
      </c>
      <c r="H18" s="92" t="s">
        <v>8</v>
      </c>
      <c r="J18" s="94" t="str">
        <f t="shared" si="0"/>
        <v>  controls[15] = new Control(1, 12, 30.5, 38.0, 56, 79, 'F');</v>
      </c>
    </row>
    <row r="19" spans="1:10" ht="12.75">
      <c r="A19" s="92">
        <v>16</v>
      </c>
      <c r="B19" s="92">
        <v>2</v>
      </c>
      <c r="C19" s="92">
        <v>12</v>
      </c>
      <c r="D19" s="93">
        <v>38.01951193156873</v>
      </c>
      <c r="E19" s="93">
        <v>33.21756442175894</v>
      </c>
      <c r="F19" s="92">
        <v>61</v>
      </c>
      <c r="G19" s="92">
        <v>79</v>
      </c>
      <c r="H19" s="92" t="s">
        <v>8</v>
      </c>
      <c r="J19" s="94" t="str">
        <f t="shared" si="0"/>
        <v>  controls[16] = new Control(2, 12, 38.0, 33.2, 61, 79, 'F');</v>
      </c>
    </row>
    <row r="20" spans="1:10" ht="12.75">
      <c r="A20" s="92">
        <v>17</v>
      </c>
      <c r="B20" s="92">
        <v>2</v>
      </c>
      <c r="C20" s="92">
        <v>12</v>
      </c>
      <c r="D20" s="93">
        <v>33.21756442175894</v>
      </c>
      <c r="E20" s="93">
        <v>317.21212103443827</v>
      </c>
      <c r="F20" s="92">
        <v>98</v>
      </c>
      <c r="G20" s="92">
        <v>79</v>
      </c>
      <c r="H20" s="92" t="s">
        <v>8</v>
      </c>
      <c r="J20" s="94" t="str">
        <f t="shared" si="0"/>
        <v>  controls[17] = new Control(2, 12, 33.2, 317.2, 98, 79, 'F');</v>
      </c>
    </row>
    <row r="21" spans="1:10" ht="12.75">
      <c r="A21" s="92">
        <v>18</v>
      </c>
      <c r="B21" s="92">
        <v>2</v>
      </c>
      <c r="C21" s="92">
        <v>12</v>
      </c>
      <c r="D21" s="93">
        <v>317.21212103443827</v>
      </c>
      <c r="E21" s="93">
        <v>260.9152559738553</v>
      </c>
      <c r="F21" s="92">
        <v>85</v>
      </c>
      <c r="G21" s="92">
        <v>79</v>
      </c>
      <c r="H21" s="92" t="s">
        <v>8</v>
      </c>
      <c r="J21" s="94" t="str">
        <f t="shared" si="0"/>
        <v>  controls[18] = new Control(2, 12, 317.2, 260.9, 85, 79, 'F');</v>
      </c>
    </row>
    <row r="22" spans="1:10" ht="12.75">
      <c r="A22" s="92">
        <v>19</v>
      </c>
      <c r="B22" s="92">
        <v>2</v>
      </c>
      <c r="C22" s="92">
        <v>12</v>
      </c>
      <c r="D22" s="93">
        <v>260.9152559738553</v>
      </c>
      <c r="E22" s="93">
        <v>208.20872804366405</v>
      </c>
      <c r="F22" s="92">
        <v>83</v>
      </c>
      <c r="G22" s="92">
        <v>79</v>
      </c>
      <c r="H22" s="92" t="s">
        <v>8</v>
      </c>
      <c r="J22" s="94" t="str">
        <f t="shared" si="0"/>
        <v>  controls[19] = new Control(2, 12, 260.9, 208.2, 83, 79, 'F');</v>
      </c>
    </row>
    <row r="23" spans="1:10" ht="12.75">
      <c r="A23" s="92">
        <v>20</v>
      </c>
      <c r="B23" s="92">
        <v>2</v>
      </c>
      <c r="C23" s="92">
        <v>12</v>
      </c>
      <c r="D23" s="93">
        <v>208.20872804366405</v>
      </c>
      <c r="E23" s="93">
        <v>161.1474117235221</v>
      </c>
      <c r="F23" s="92">
        <v>80</v>
      </c>
      <c r="G23" s="92">
        <v>79</v>
      </c>
      <c r="H23" s="92" t="s">
        <v>8</v>
      </c>
      <c r="J23" s="94" t="str">
        <f t="shared" si="0"/>
        <v>  controls[20] = new Control(2, 12, 208.2, 161.1, 80, 79, 'F');</v>
      </c>
    </row>
    <row r="24" spans="1:10" ht="12.75">
      <c r="A24" s="92">
        <v>21</v>
      </c>
      <c r="B24" s="92">
        <v>1</v>
      </c>
      <c r="C24" s="92">
        <v>12</v>
      </c>
      <c r="D24" s="93">
        <v>161.1474117235221</v>
      </c>
      <c r="E24" s="93">
        <v>173.65220402014924</v>
      </c>
      <c r="F24" s="92">
        <v>54</v>
      </c>
      <c r="G24" s="92">
        <v>79</v>
      </c>
      <c r="H24" s="92" t="s">
        <v>8</v>
      </c>
      <c r="J24" s="94" t="str">
        <f t="shared" si="0"/>
        <v>  controls[21] = new Control(1, 12, 161.1, 173.7, 54, 79, 'F');</v>
      </c>
    </row>
    <row r="25" spans="1:10" ht="12.75">
      <c r="A25" s="92">
        <v>22</v>
      </c>
      <c r="B25" s="92">
        <v>2</v>
      </c>
      <c r="C25" s="92">
        <v>12</v>
      </c>
      <c r="D25" s="93">
        <v>173.65220402014924</v>
      </c>
      <c r="E25" s="93">
        <v>168.85025651033945</v>
      </c>
      <c r="F25" s="92">
        <v>61</v>
      </c>
      <c r="G25" s="92">
        <v>79</v>
      </c>
      <c r="H25" s="92" t="s">
        <v>8</v>
      </c>
      <c r="J25" s="94" t="str">
        <f t="shared" si="0"/>
        <v>  controls[22] = new Control(2, 12, 173.7, 168.9, 61, 79, 'F');</v>
      </c>
    </row>
    <row r="26" spans="1:10" ht="12.75">
      <c r="A26" s="92">
        <v>23</v>
      </c>
      <c r="B26" s="92">
        <v>1</v>
      </c>
      <c r="C26" s="92">
        <v>12</v>
      </c>
      <c r="D26" s="93">
        <v>168.85025651033945</v>
      </c>
      <c r="E26" s="93">
        <v>173.82138792673382</v>
      </c>
      <c r="F26" s="92">
        <v>57</v>
      </c>
      <c r="G26" s="92">
        <v>79</v>
      </c>
      <c r="H26" s="92" t="s">
        <v>8</v>
      </c>
      <c r="J26" s="94" t="str">
        <f t="shared" si="0"/>
        <v>  controls[23] = new Control(1, 12, 168.9, 173.8, 57, 79, 'F');</v>
      </c>
    </row>
    <row r="27" spans="1:10" ht="12.75">
      <c r="A27" s="92">
        <v>24</v>
      </c>
      <c r="B27" s="92">
        <v>2</v>
      </c>
      <c r="C27" s="92">
        <v>12</v>
      </c>
      <c r="D27" s="93">
        <v>173.82138792673382</v>
      </c>
      <c r="E27" s="93">
        <v>169.01944041692403</v>
      </c>
      <c r="F27" s="92">
        <v>61</v>
      </c>
      <c r="G27" s="92">
        <v>79</v>
      </c>
      <c r="H27" s="92" t="s">
        <v>8</v>
      </c>
      <c r="J27" s="94" t="str">
        <f t="shared" si="0"/>
        <v>  controls[24] = new Control(2, 12, 173.8, 169.0, 61, 79, 'F');</v>
      </c>
    </row>
    <row r="28" spans="1:10" ht="12.75">
      <c r="A28" s="92">
        <v>25</v>
      </c>
      <c r="B28" s="92">
        <v>1</v>
      </c>
      <c r="C28" s="92">
        <v>12</v>
      </c>
      <c r="D28" s="93">
        <v>169.01944041692403</v>
      </c>
      <c r="E28" s="93">
        <v>173.9905718333184</v>
      </c>
      <c r="F28" s="92">
        <v>57</v>
      </c>
      <c r="G28" s="92">
        <v>79</v>
      </c>
      <c r="H28" s="92" t="s">
        <v>8</v>
      </c>
      <c r="J28" s="94" t="str">
        <f t="shared" si="0"/>
        <v>  controls[25] = new Control(1, 12, 169.0, 174.0, 57, 79, 'F');</v>
      </c>
    </row>
    <row r="29" spans="1:10" ht="12.75">
      <c r="A29" s="92">
        <v>26</v>
      </c>
      <c r="B29" s="92">
        <v>2</v>
      </c>
      <c r="C29" s="92">
        <v>12</v>
      </c>
      <c r="D29" s="93">
        <v>173.9905718333184</v>
      </c>
      <c r="E29" s="93">
        <v>159.43287998446007</v>
      </c>
      <c r="F29" s="92">
        <v>65</v>
      </c>
      <c r="G29" s="92">
        <v>79</v>
      </c>
      <c r="H29" s="92" t="s">
        <v>8</v>
      </c>
      <c r="J29" s="94" t="str">
        <f t="shared" si="0"/>
        <v>  controls[26] = new Control(2, 12, 174.0, 159.4, 65, 79, 'F');</v>
      </c>
    </row>
    <row r="30" spans="1:10" ht="12.75">
      <c r="A30" s="92">
        <v>27</v>
      </c>
      <c r="B30" s="92">
        <v>1</v>
      </c>
      <c r="C30" s="92">
        <v>12</v>
      </c>
      <c r="D30" s="93">
        <v>159.43287998446007</v>
      </c>
      <c r="E30" s="93">
        <v>174.394967817741</v>
      </c>
      <c r="F30" s="92">
        <v>53</v>
      </c>
      <c r="G30" s="92">
        <v>79</v>
      </c>
      <c r="H30" s="92" t="s">
        <v>8</v>
      </c>
      <c r="J30" s="94" t="str">
        <f t="shared" si="0"/>
        <v>  controls[27] = new Control(1, 12, 159.4, 174.4, 53, 79, 'F');</v>
      </c>
    </row>
    <row r="31" spans="1:10" ht="12.75">
      <c r="A31" s="92">
        <v>28</v>
      </c>
      <c r="B31" s="92">
        <v>2</v>
      </c>
      <c r="C31" s="92">
        <v>12</v>
      </c>
      <c r="D31" s="93">
        <v>174.394967817741</v>
      </c>
      <c r="E31" s="93">
        <v>172.09745398452594</v>
      </c>
      <c r="F31" s="92">
        <v>60</v>
      </c>
      <c r="G31" s="92">
        <v>79</v>
      </c>
      <c r="H31" s="92" t="s">
        <v>8</v>
      </c>
      <c r="J31" s="94" t="str">
        <f t="shared" si="0"/>
        <v>  controls[28] = new Control(2, 12, 174.4, 172.1, 60, 79, 'F');</v>
      </c>
    </row>
    <row r="32" spans="1:10" ht="12.75">
      <c r="A32" s="92">
        <v>29</v>
      </c>
      <c r="B32" s="92">
        <v>1</v>
      </c>
      <c r="C32" s="92">
        <v>12</v>
      </c>
      <c r="D32" s="93">
        <v>172.09745398452594</v>
      </c>
      <c r="E32" s="93">
        <v>174.50449777953358</v>
      </c>
      <c r="F32" s="92">
        <v>58</v>
      </c>
      <c r="G32" s="92">
        <v>79</v>
      </c>
      <c r="H32" s="92" t="s">
        <v>8</v>
      </c>
      <c r="J32" s="94" t="str">
        <f t="shared" si="0"/>
        <v>  controls[29] = new Control(1, 12, 172.1, 174.5, 58, 79, 'F');</v>
      </c>
    </row>
    <row r="33" spans="1:10" ht="12.75">
      <c r="A33" s="92">
        <v>30</v>
      </c>
      <c r="B33" s="92">
        <v>2</v>
      </c>
      <c r="C33" s="92">
        <v>12</v>
      </c>
      <c r="D33" s="93">
        <v>174.50449777953358</v>
      </c>
      <c r="E33" s="93">
        <v>167.22400888700082</v>
      </c>
      <c r="F33" s="92">
        <v>62</v>
      </c>
      <c r="G33" s="92">
        <v>79</v>
      </c>
      <c r="H33" s="92" t="s">
        <v>8</v>
      </c>
      <c r="J33" s="94" t="str">
        <f t="shared" si="0"/>
        <v>  controls[30] = new Control(2, 12, 174.5, 167.2, 62, 79, 'F');</v>
      </c>
    </row>
    <row r="34" spans="1:10" ht="12.75">
      <c r="A34" s="92">
        <v>31</v>
      </c>
      <c r="B34" s="92">
        <v>2</v>
      </c>
      <c r="C34" s="92">
        <v>12</v>
      </c>
      <c r="D34" s="93">
        <v>167.22400888700082</v>
      </c>
      <c r="E34" s="93">
        <v>132.3439334831881</v>
      </c>
      <c r="F34" s="92">
        <v>74</v>
      </c>
      <c r="G34" s="92">
        <v>79</v>
      </c>
      <c r="H34" s="92" t="s">
        <v>8</v>
      </c>
      <c r="J34" s="94" t="str">
        <f t="shared" si="0"/>
        <v>  controls[31] = new Control(2, 12, 167.2, 132.3, 74, 79, 'F');</v>
      </c>
    </row>
    <row r="35" spans="1:10" ht="12.75">
      <c r="A35" s="92">
        <v>32</v>
      </c>
      <c r="B35" s="92">
        <v>2</v>
      </c>
      <c r="C35" s="92">
        <v>12</v>
      </c>
      <c r="D35" s="93">
        <v>132.3439334831881</v>
      </c>
      <c r="E35" s="93">
        <v>125.06344459065532</v>
      </c>
      <c r="F35" s="92">
        <v>62</v>
      </c>
      <c r="G35" s="92">
        <v>79</v>
      </c>
      <c r="H35" s="92" t="s">
        <v>8</v>
      </c>
      <c r="J35" s="94" t="str">
        <f t="shared" si="0"/>
        <v>  controls[32] = new Control(2, 12, 132.3, 125.1, 62, 79, 'F');</v>
      </c>
    </row>
    <row r="36" spans="1:10" ht="12.75">
      <c r="A36" s="92">
        <v>33</v>
      </c>
      <c r="B36" s="92">
        <v>1</v>
      </c>
      <c r="C36" s="92">
        <v>12</v>
      </c>
      <c r="D36" s="93">
        <v>125.06344459065532</v>
      </c>
      <c r="E36" s="93">
        <v>130.03457600704968</v>
      </c>
      <c r="F36" s="92">
        <v>57</v>
      </c>
      <c r="G36" s="92">
        <v>79</v>
      </c>
      <c r="H36" s="92" t="s">
        <v>8</v>
      </c>
      <c r="J36" s="94" t="str">
        <f t="shared" si="0"/>
        <v>  controls[33] = new Control(1, 12, 125.1, 130.0, 57, 79, 'F');</v>
      </c>
    </row>
    <row r="37" spans="1:10" ht="12.75">
      <c r="A37" s="92"/>
      <c r="B37" s="92"/>
      <c r="C37" s="92"/>
      <c r="D37" s="93"/>
      <c r="E37" s="93"/>
      <c r="F37" s="92"/>
      <c r="G37" s="92"/>
      <c r="H37" s="92"/>
      <c r="J37" s="94"/>
    </row>
    <row r="38" spans="1:8" ht="12.75">
      <c r="A38" s="92"/>
      <c r="B38" s="92"/>
      <c r="C38" s="92"/>
      <c r="D38" s="93"/>
      <c r="E38" s="93"/>
      <c r="F38" s="92"/>
      <c r="G38" s="92"/>
      <c r="H38" s="92"/>
    </row>
    <row r="39" spans="1:8" ht="12.75">
      <c r="A39" s="92"/>
      <c r="B39" s="92"/>
      <c r="C39" s="92"/>
      <c r="D39" s="93"/>
      <c r="E39" s="93"/>
      <c r="F39" s="92"/>
      <c r="G39" s="92"/>
      <c r="H39" s="92"/>
    </row>
    <row r="40" spans="1:8" ht="12.75">
      <c r="A40" s="92"/>
      <c r="B40" s="92"/>
      <c r="C40" s="92"/>
      <c r="D40" s="93"/>
      <c r="E40" s="93"/>
      <c r="F40" s="92"/>
      <c r="G40" s="92"/>
      <c r="H40" s="92"/>
    </row>
    <row r="41" spans="1:8" ht="12.75">
      <c r="A41" s="92"/>
      <c r="B41" s="92"/>
      <c r="C41" s="92"/>
      <c r="D41" s="93"/>
      <c r="E41" s="93"/>
      <c r="F41" s="92"/>
      <c r="G41" s="92"/>
      <c r="H41" s="92"/>
    </row>
    <row r="42" spans="1:8" ht="12.75">
      <c r="A42" s="92"/>
      <c r="B42" s="92"/>
      <c r="C42" s="92"/>
      <c r="D42" s="93"/>
      <c r="E42" s="93"/>
      <c r="F42" s="92"/>
      <c r="G42" s="92"/>
      <c r="H42" s="92"/>
    </row>
    <row r="43" spans="1:8" ht="12.75">
      <c r="A43" s="92"/>
      <c r="B43" s="92"/>
      <c r="C43" s="92"/>
      <c r="D43" s="93"/>
      <c r="E43" s="93"/>
      <c r="F43" s="92"/>
      <c r="G43" s="92"/>
      <c r="H43" s="92"/>
    </row>
    <row r="44" spans="1:8" ht="12.75">
      <c r="A44" s="92"/>
      <c r="B44" s="92"/>
      <c r="C44" s="92"/>
      <c r="D44" s="93"/>
      <c r="E44" s="93"/>
      <c r="F44" s="92"/>
      <c r="G44" s="92"/>
      <c r="H44" s="92"/>
    </row>
    <row r="45" spans="1:8" ht="12.75">
      <c r="A45" s="92"/>
      <c r="B45" s="92"/>
      <c r="C45" s="92"/>
      <c r="D45" s="93"/>
      <c r="E45" s="93"/>
      <c r="F45" s="92"/>
      <c r="G45" s="92"/>
      <c r="H45" s="92"/>
    </row>
    <row r="46" spans="1:8" ht="12.75">
      <c r="A46" s="92"/>
      <c r="B46" s="92"/>
      <c r="C46" s="92"/>
      <c r="D46" s="93"/>
      <c r="E46" s="93"/>
      <c r="F46" s="92"/>
      <c r="G46" s="92"/>
      <c r="H46" s="92"/>
    </row>
    <row r="47" spans="1:8" ht="12.75">
      <c r="A47" s="92"/>
      <c r="B47" s="92"/>
      <c r="C47" s="92"/>
      <c r="D47" s="93"/>
      <c r="E47" s="93"/>
      <c r="F47" s="92"/>
      <c r="G47" s="92"/>
      <c r="H47" s="92"/>
    </row>
    <row r="48" spans="1:8" ht="12.75">
      <c r="A48" s="92"/>
      <c r="B48" s="92"/>
      <c r="C48" s="92"/>
      <c r="D48" s="93"/>
      <c r="E48" s="93"/>
      <c r="F48" s="92"/>
      <c r="G48" s="92"/>
      <c r="H48" s="92"/>
    </row>
    <row r="49" spans="1:8" ht="12.75">
      <c r="A49" s="92"/>
      <c r="B49" s="92"/>
      <c r="C49" s="92"/>
      <c r="D49" s="93"/>
      <c r="E49" s="93"/>
      <c r="F49" s="92"/>
      <c r="G49" s="92"/>
      <c r="H49" s="92"/>
    </row>
    <row r="50" spans="1:8" ht="12.75">
      <c r="A50" s="92"/>
      <c r="B50" s="92"/>
      <c r="C50" s="92"/>
      <c r="D50" s="93"/>
      <c r="E50" s="93"/>
      <c r="F50" s="92"/>
      <c r="G50" s="92"/>
      <c r="H50" s="92"/>
    </row>
    <row r="51" spans="1:8" ht="12.75">
      <c r="A51" s="92"/>
      <c r="B51" s="92"/>
      <c r="C51" s="92"/>
      <c r="D51" s="93"/>
      <c r="E51" s="93"/>
      <c r="F51" s="92"/>
      <c r="G51" s="92"/>
      <c r="H51" s="92"/>
    </row>
    <row r="52" spans="1:8" ht="12.75">
      <c r="A52" s="92"/>
      <c r="B52" s="92"/>
      <c r="C52" s="92"/>
      <c r="D52" s="93"/>
      <c r="E52" s="93"/>
      <c r="F52" s="92"/>
      <c r="G52" s="92"/>
      <c r="H52" s="92"/>
    </row>
    <row r="53" spans="1:8" ht="12.75">
      <c r="A53" s="92"/>
      <c r="B53" s="92"/>
      <c r="C53" s="92"/>
      <c r="D53" s="93"/>
      <c r="E53" s="93"/>
      <c r="F53" s="92"/>
      <c r="G53" s="92"/>
      <c r="H53" s="92"/>
    </row>
    <row r="54" spans="1:8" ht="12.75">
      <c r="A54" s="92"/>
      <c r="B54" s="92"/>
      <c r="C54" s="92"/>
      <c r="D54" s="93"/>
      <c r="E54" s="93"/>
      <c r="F54" s="92"/>
      <c r="G54" s="92"/>
      <c r="H54" s="92"/>
    </row>
    <row r="55" spans="1:8" ht="12.75">
      <c r="A55" s="92"/>
      <c r="B55" s="92"/>
      <c r="C55" s="92"/>
      <c r="D55" s="93"/>
      <c r="E55" s="93"/>
      <c r="F55" s="92"/>
      <c r="G55" s="92"/>
      <c r="H55" s="92"/>
    </row>
    <row r="56" spans="1:8" ht="12.75">
      <c r="A56" s="92"/>
      <c r="B56" s="92"/>
      <c r="C56" s="92"/>
      <c r="D56" s="93"/>
      <c r="E56" s="93"/>
      <c r="F56" s="92"/>
      <c r="G56" s="92"/>
      <c r="H56" s="92"/>
    </row>
    <row r="57" spans="1:8" ht="12.75">
      <c r="A57" s="92"/>
      <c r="B57" s="92"/>
      <c r="C57" s="92"/>
      <c r="D57" s="93"/>
      <c r="E57" s="93"/>
      <c r="F57" s="92"/>
      <c r="G57" s="92"/>
      <c r="H57" s="92"/>
    </row>
    <row r="58" spans="1:8" ht="12.75">
      <c r="A58" s="92"/>
      <c r="B58" s="92"/>
      <c r="C58" s="92"/>
      <c r="D58" s="93"/>
      <c r="E58" s="93"/>
      <c r="F58" s="92"/>
      <c r="G58" s="92"/>
      <c r="H58" s="92"/>
    </row>
    <row r="59" spans="1:8" ht="12.75">
      <c r="A59" s="92"/>
      <c r="B59" s="92"/>
      <c r="C59" s="92"/>
      <c r="D59" s="93"/>
      <c r="E59" s="93"/>
      <c r="F59" s="92"/>
      <c r="G59" s="92"/>
      <c r="H59" s="92"/>
    </row>
    <row r="60" spans="1:8" ht="12.75">
      <c r="A60" s="92"/>
      <c r="B60" s="92"/>
      <c r="C60" s="92"/>
      <c r="D60" s="93"/>
      <c r="E60" s="93"/>
      <c r="F60" s="92"/>
      <c r="G60" s="92"/>
      <c r="H60" s="92"/>
    </row>
    <row r="61" spans="1:8" ht="12.75">
      <c r="A61" s="92"/>
      <c r="B61" s="92"/>
      <c r="C61" s="92"/>
      <c r="D61" s="93"/>
      <c r="E61" s="93"/>
      <c r="F61" s="92"/>
      <c r="G61" s="92"/>
      <c r="H61" s="92"/>
    </row>
    <row r="62" spans="1:8" ht="12.75">
      <c r="A62" s="92"/>
      <c r="B62" s="92"/>
      <c r="C62" s="92"/>
      <c r="D62" s="93"/>
      <c r="E62" s="93"/>
      <c r="F62" s="92"/>
      <c r="G62" s="92"/>
      <c r="H62" s="92"/>
    </row>
    <row r="63" spans="1:8" ht="12.75">
      <c r="A63" s="92"/>
      <c r="B63" s="92"/>
      <c r="C63" s="92"/>
      <c r="D63" s="93"/>
      <c r="E63" s="93"/>
      <c r="F63" s="92"/>
      <c r="G63" s="92"/>
      <c r="H63" s="92"/>
    </row>
    <row r="64" spans="1:8" ht="12.75">
      <c r="A64" s="92"/>
      <c r="B64" s="92"/>
      <c r="C64" s="92"/>
      <c r="D64" s="93"/>
      <c r="E64" s="93"/>
      <c r="F64" s="92"/>
      <c r="G64" s="92"/>
      <c r="H64" s="92"/>
    </row>
    <row r="65" spans="1:8" ht="12.75">
      <c r="A65" s="92"/>
      <c r="B65" s="92"/>
      <c r="C65" s="92"/>
      <c r="D65" s="93"/>
      <c r="E65" s="93"/>
      <c r="F65" s="92"/>
      <c r="G65" s="92"/>
      <c r="H65" s="92"/>
    </row>
    <row r="66" spans="1:8" ht="12.75">
      <c r="A66" s="92"/>
      <c r="B66" s="92"/>
      <c r="C66" s="92"/>
      <c r="D66" s="93"/>
      <c r="E66" s="93"/>
      <c r="F66" s="92"/>
      <c r="G66" s="92"/>
      <c r="H66" s="92"/>
    </row>
    <row r="67" spans="1:8" ht="12.75">
      <c r="A67" s="92"/>
      <c r="B67" s="92"/>
      <c r="C67" s="92"/>
      <c r="D67" s="93"/>
      <c r="E67" s="93"/>
      <c r="F67" s="92"/>
      <c r="G67" s="92"/>
      <c r="H67" s="92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yis</dc:creator>
  <cp:keywords/>
  <dc:description/>
  <cp:lastModifiedBy>yis</cp:lastModifiedBy>
  <dcterms:created xsi:type="dcterms:W3CDTF">2011-05-03T04:13:08Z</dcterms:created>
  <dcterms:modified xsi:type="dcterms:W3CDTF">2011-05-04T04:47:23Z</dcterms:modified>
  <cp:category/>
  <cp:version/>
  <cp:contentType/>
  <cp:contentStatus/>
</cp:coreProperties>
</file>